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-75" yWindow="165" windowWidth="15360" windowHeight="4290" tabRatio="693"/>
  </bookViews>
  <sheets>
    <sheet name="Budget Journal" sheetId="32" r:id="rId1"/>
    <sheet name="MAP_BUDG_JRNL_FLATFILE" sheetId="31" state="hidden" r:id="rId2"/>
    <sheet name="sql" sheetId="34" state="hidden" r:id="rId3"/>
    <sheet name="MenuSheet" sheetId="36" state="hidden" r:id="rId4"/>
  </sheets>
  <definedNames>
    <definedName name="beginInput">#REF!</definedName>
    <definedName name="BeginJrnlLineInput" localSheetId="0">'Budget Journal'!$B$13</definedName>
    <definedName name="BeginLayoutSegments">MAP_BUDG_JRNL_FLATFILE!$A$5</definedName>
    <definedName name="beginMenu">MenuSheet!$A$2</definedName>
    <definedName name="BeginProfiles">MAP_BUDG_JRNL_FLATFILE!$N$10</definedName>
    <definedName name="begInputMap">MAP_BUDG_JRNL_FLATFILE!#REF!</definedName>
    <definedName name="begmapping">MAP_BUDG_JRNL_FLATFILE!$A$10</definedName>
    <definedName name="BU" localSheetId="0">'Budget Journal'!$E$4</definedName>
    <definedName name="BU_LOOKUP" localSheetId="0">'Budget Journal'!$Y$5:$Y$15</definedName>
    <definedName name="BUD_JRNL_COMMENT" localSheetId="0">'Budget Journal'!$E$11</definedName>
    <definedName name="BUDGET_COMMENTS" localSheetId="0">'Budget Journal'!$A$10</definedName>
    <definedName name="BUDGET_HEADER" localSheetId="0">'Budget Journal'!$A$3</definedName>
    <definedName name="BUDGET_LINES" localSheetId="0">'Budget Journal'!$A$13</definedName>
    <definedName name="dataexportws">#REF!</definedName>
    <definedName name="DataSheet" localSheetId="0">'Budget Journal'!$B$1</definedName>
    <definedName name="DATE_FORMAT">MAP_BUDG_JRNL_FLATFILE!$I$10</definedName>
    <definedName name="DEC_POS">MAP_BUDG_JRNL_FLATFILE!$H$10</definedName>
    <definedName name="DefaultColumn">MAP_BUDG_JRNL_FLATFILE!$K$10</definedName>
    <definedName name="DTTM_STAMP">38981.4342708333</definedName>
    <definedName name="ENDOFSEGMENTS">MAP_BUDG_JRNL_FLATFILE!$H$5</definedName>
    <definedName name="ENTRY_TYPE" localSheetId="0">'Budget Journal'!$E$8</definedName>
    <definedName name="ENTRY_TYPES" localSheetId="0">'Budget Journal'!$O$5:$O$15</definedName>
    <definedName name="FIELD_NAME">MAP_BUDG_JRNL_FLATFILE!$C$10</definedName>
    <definedName name="FIELD_TYPE">MAP_BUDG_JRNL_FLATFILE!$E$10</definedName>
    <definedName name="INTERNAL_ADMIN_PWD" hidden="1">"password"</definedName>
    <definedName name="JRNL_DATE" localSheetId="0">'Budget Journal'!$E$6</definedName>
    <definedName name="JRNL_ID" localSheetId="0">'Budget Journal'!$E$5</definedName>
    <definedName name="LEDGER_GROUP" localSheetId="0">'Budget Journal'!$E$7</definedName>
    <definedName name="LEDGER_LOOKUP" localSheetId="0">'Budget Journal'!$U$5:$U$15</definedName>
    <definedName name="MainMenuName">MenuSheet!$B$3</definedName>
    <definedName name="MAPPING_WS_BUD_JRNL">MAP_BUDG_JRNL_FLATFILE!$A$1</definedName>
    <definedName name="MASTER_TEMPL_LOC">"C:\Documents and Settings\TCOYNE\My Documents\Local\Elk\PS_Fin\Development\Voucher Loader\Production\PS 8.4 Excel to AP Vouchers.xla"</definedName>
    <definedName name="MOO_HAA_HAA">"Nothing_Yet"</definedName>
    <definedName name="parent_gen">MAP_BUDG_JRNL_FLATFILE!$J$6</definedName>
    <definedName name="reval">#REF!</definedName>
    <definedName name="SCHEMA">sql!$B$2</definedName>
    <definedName name="SQL_001">sql!$A$9</definedName>
    <definedName name="START_LEN">MAP_BUDG_JRNL_FLATFILE!$G$10</definedName>
    <definedName name="START_POS">MAP_BUDG_JRNL_FLATFILE!$F$10</definedName>
    <definedName name="Template_Add_Input">MAP_BUDG_JRNL_FLATFILE!#REF!</definedName>
    <definedName name="test01">MAP_BUDG_JRNL_FLATFILE!#REF!</definedName>
    <definedName name="UPDATED_BY">"tcoyne"</definedName>
    <definedName name="VERSION">1.0001</definedName>
  </definedNames>
  <calcPr calcId="145621"/>
</workbook>
</file>

<file path=xl/calcChain.xml><?xml version="1.0" encoding="utf-8"?>
<calcChain xmlns="http://schemas.openxmlformats.org/spreadsheetml/2006/main">
  <c r="U5" i="32" l="1"/>
  <c r="Y9" i="32"/>
  <c r="Y8" i="32"/>
  <c r="Y7" i="32"/>
  <c r="Y6" i="32"/>
  <c r="Y5" i="32"/>
  <c r="AA14" i="32"/>
  <c r="D11" i="32"/>
  <c r="D8" i="32"/>
  <c r="O7" i="32"/>
  <c r="D7" i="32"/>
  <c r="O6" i="32"/>
  <c r="D6" i="32"/>
  <c r="O5" i="32"/>
  <c r="D5" i="32"/>
  <c r="D4" i="32"/>
  <c r="A33" i="34"/>
  <c r="A32" i="34"/>
  <c r="A31" i="34"/>
  <c r="A30" i="34"/>
  <c r="B7" i="34"/>
  <c r="A35" i="34"/>
  <c r="K25" i="31"/>
  <c r="K20" i="31"/>
  <c r="K18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12" i="31"/>
  <c r="A8" i="31"/>
  <c r="A7" i="31"/>
  <c r="A6" i="31"/>
  <c r="C4" i="31"/>
  <c r="D4" i="31"/>
  <c r="E4" i="31"/>
  <c r="F4" i="31"/>
  <c r="G4" i="31"/>
  <c r="H4" i="31"/>
  <c r="B4" i="31"/>
</calcChain>
</file>

<file path=xl/comments1.xml><?xml version="1.0" encoding="utf-8"?>
<comments xmlns="http://schemas.openxmlformats.org/spreadsheetml/2006/main">
  <authors>
    <author>TCOYNE</author>
  </authors>
  <commentList>
    <comment ref="Q4" authorId="0">
      <text>
        <r>
          <rPr>
            <b/>
            <sz val="8"/>
            <color indexed="81"/>
            <rFont val="Tahoma"/>
            <family val="2"/>
          </rPr>
          <t>SELECT DISTINCT A.SETID1, A.LEDGER_GROUP, C.DESCR, CASE WHEN  A.CALENDAR_ID = ' ' THEN 'N' ELSE 'Y' END,C.SETID,C.LEDGER_GROUP
  FROM PS_KK_SUBTYPE A, PS_LED_GRP_LED_TBL B, PS_LED_GRP_TBL C
  WHERE A.EFFDT =
        (SELECT MAX(A_ED.EFFDT) FROM PS_KK_SUBTYPE A_ED
        WHERE A.SETID1 = A_ED.SETID1
          AND A.LEDGER_GROUP = A_ED.LEDGER_GROUP
          AND A_ED.EFFDT &lt;= SYSDATE)
     AND A.LEDGER_GROUP = B.LEDGER_GROUP
     AND B.SETID = A.SETID1
     AND B.SETID = C.SETID
     AND B.LEDGER_GROUP = C.LEDGER_GROUP
  ORDER BY 1, 2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John Walkenbach</author>
    <author>tcoyne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1 for Menu
2 for MenuItem
3 for SubMenu Item
</t>
        </r>
      </text>
    </comment>
    <comment ref="B2" authorId="0">
      <text>
        <r>
          <rPr>
            <sz val="8"/>
            <color indexed="81"/>
            <rFont val="Tahoma"/>
            <family val="2"/>
          </rPr>
          <t xml:space="preserve">Menu Caption.
Use &amp; for an underlined character
</t>
        </r>
      </text>
    </comment>
    <comment ref="C2" authorId="0">
      <text>
        <r>
          <rPr>
            <sz val="8"/>
            <color indexed="81"/>
            <rFont val="Tahoma"/>
            <family val="2"/>
          </rPr>
          <t xml:space="preserve">If Level 1,  the menu position.
If Level 2 or 3,  the macro to execute.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" authorId="0">
      <text>
        <r>
          <rPr>
            <sz val="8"/>
            <color indexed="81"/>
            <rFont val="Tahoma"/>
            <family val="2"/>
          </rPr>
          <t xml:space="preserve">TRUE if you want a divider before the Menu Item or SubMenu Item
</t>
        </r>
      </text>
    </comment>
    <comment ref="E2" authorId="0">
      <text>
        <r>
          <rPr>
            <sz val="8"/>
            <color indexed="81"/>
            <rFont val="Tahoma"/>
            <family val="2"/>
          </rPr>
          <t xml:space="preserve">Code number for the image to be displayed next to the Menu Item or SubMenu Item (Optional)
</t>
        </r>
      </text>
    </comment>
    <comment ref="F2" authorId="1">
      <text>
        <r>
          <rPr>
            <b/>
            <sz val="8"/>
            <color indexed="81"/>
            <rFont val="Tahoma"/>
            <family val="2"/>
          </rPr>
          <t>Set column value to "Y" if you wish people to login as administrator before the menu item is available</t>
        </r>
      </text>
    </comment>
  </commentList>
</comments>
</file>

<file path=xl/connections.xml><?xml version="1.0" encoding="utf-8"?>
<connections xmlns="http://schemas.openxmlformats.org/spreadsheetml/2006/main">
  <connection id="1" odcFile="C:\Documents and Settings\tcoyne\My Documents\My Data Sources\(Default) PS_UT_GL_XWALK.odc" keepAlive="1" name="(Default) PS_UT_GL_XWALK1" type="5" refreshedVersion="3" saveData="1">
    <dbPr connection="Provider=OraOLEDB.Oracle.1;Persist Security Info=True;User ID=utswread;Data Source=FMCNV;Extended Properties=&quot;&quot;" command="&quot;SYSADM&quot;.&quot;PS_UT_GL_XWALK&quot;" commandType="3"/>
  </connection>
  <connection id="2" odcFile="C:\Documents and Settings\tcoyne\My Documents\My Data Sources\(Default) PS_UT_GL_XWALK.odc" keepAlive="1" name="(Default) PS_UT_GL_XWALK2" type="5" refreshedVersion="3" saveData="1">
    <dbPr connection="Provider=OraOLEDB.Oracle.1;Persist Security Info=True;User ID=utswread;Data Source=FMCNV;Extended Properties=&quot;&quot;" command="&quot;SYSADM&quot;.&quot;PS_UT_GL_XWALK&quot;" commandType="3"/>
  </connection>
</connections>
</file>

<file path=xl/sharedStrings.xml><?xml version="1.0" encoding="utf-8"?>
<sst xmlns="http://schemas.openxmlformats.org/spreadsheetml/2006/main" count="448" uniqueCount="229">
  <si>
    <t>Amount</t>
  </si>
  <si>
    <t>Business Unit</t>
  </si>
  <si>
    <t>Default</t>
  </si>
  <si>
    <t>Field Name</t>
  </si>
  <si>
    <t>Date Format</t>
  </si>
  <si>
    <t>Date Separator</t>
  </si>
  <si>
    <t>RECORD_TYPE</t>
  </si>
  <si>
    <t>CHAR</t>
  </si>
  <si>
    <t>MMDDYYYY</t>
  </si>
  <si>
    <t>BUSINESS_UNIT</t>
  </si>
  <si>
    <t>ACCOUNT</t>
  </si>
  <si>
    <t>DEPTID</t>
  </si>
  <si>
    <t>OPERATING_UNIT</t>
  </si>
  <si>
    <t>PRODUCT</t>
  </si>
  <si>
    <t>FUND_CODE</t>
  </si>
  <si>
    <t>CLASS_FLD</t>
  </si>
  <si>
    <t>PROGRAM_CODE</t>
  </si>
  <si>
    <t>BUDGET_REF</t>
  </si>
  <si>
    <t>AFFILIATE</t>
  </si>
  <si>
    <t>AFFILIATE_INTRA1</t>
  </si>
  <si>
    <t>AFFILIATE_INTRA2</t>
  </si>
  <si>
    <t>CHARTFIELD1</t>
  </si>
  <si>
    <t>CHARTFIELD2</t>
  </si>
  <si>
    <t>CHARTFIELD3</t>
  </si>
  <si>
    <t>PROJECT_ID</t>
  </si>
  <si>
    <t>BUDGET_PERIOD</t>
  </si>
  <si>
    <t>STATISTICS_CODE</t>
  </si>
  <si>
    <t>NBR</t>
  </si>
  <si>
    <t>SIGN_NUMBER</t>
  </si>
  <si>
    <t>USD</t>
  </si>
  <si>
    <t>KK_BUDGET_JRNL_IMPORT</t>
  </si>
  <si>
    <t>COMMENTS</t>
  </si>
  <si>
    <t xml:space="preserve"> </t>
  </si>
  <si>
    <t>DESCR100</t>
  </si>
  <si>
    <t>KK_BD_HD_IMP</t>
  </si>
  <si>
    <t>KK_BUDG_TRANS_TYPE</t>
  </si>
  <si>
    <t>JOURNAL_ID</t>
  </si>
  <si>
    <t>JOURNAL_DATE</t>
  </si>
  <si>
    <t>DATE</t>
  </si>
  <si>
    <t>KK_PARENT_ENT_TYPE</t>
  </si>
  <si>
    <t>KK_GEN_PARENT</t>
  </si>
  <si>
    <t>KK_DEFAULT_EE</t>
  </si>
  <si>
    <t>LEDGER_GROUP</t>
  </si>
  <si>
    <t>DESCR</t>
  </si>
  <si>
    <t>FOREIGN_CURRENCY</t>
  </si>
  <si>
    <t>RT_TYPE</t>
  </si>
  <si>
    <t>CUR_EFFDT</t>
  </si>
  <si>
    <t>RATE_MULT</t>
  </si>
  <si>
    <t>KK_BD_LN_IMP</t>
  </si>
  <si>
    <t>JOURNAL_LINE</t>
  </si>
  <si>
    <t>BUSINESS_UNIT_PC</t>
  </si>
  <si>
    <t>ACTIVITY_ID</t>
  </si>
  <si>
    <t>RESOURCE_TYPE</t>
  </si>
  <si>
    <t>STATISTIC_AMOUNT</t>
  </si>
  <si>
    <t>FOREIGN_AMOUNT</t>
  </si>
  <si>
    <t>JRNL_LN_REF</t>
  </si>
  <si>
    <t>LINE_DESCR</t>
  </si>
  <si>
    <t>MONETARY_AMOUNT</t>
  </si>
  <si>
    <t>ENTRY_EVENT</t>
  </si>
  <si>
    <t>KK_CUM_BEGIN_DT</t>
  </si>
  <si>
    <t>KK_CUM_END_DT</t>
  </si>
  <si>
    <t>FUND_SOURCE</t>
  </si>
  <si>
    <t>File Layout</t>
  </si>
  <si>
    <t>File Segment Name</t>
  </si>
  <si>
    <t>Field Seq Nbr</t>
  </si>
  <si>
    <t>Field Type</t>
  </si>
  <si>
    <t>Start Pos</t>
  </si>
  <si>
    <t>Length</t>
  </si>
  <si>
    <t>Decimal Pos</t>
  </si>
  <si>
    <t>#</t>
  </si>
  <si>
    <t>H</t>
  </si>
  <si>
    <t>L</t>
  </si>
  <si>
    <t>Comments</t>
  </si>
  <si>
    <t xml:space="preserve"> Budget Entry Type
0 = Original
1 = Adjustment
2 = Transfer Adjustment
3 = Transfer Original
4 = Closing
5 = Roll Forward</t>
  </si>
  <si>
    <t>Journal Line Number
Defaults to a number that is one more than the previous line number. The first line defaults to 1.</t>
  </si>
  <si>
    <t>Journal ID</t>
  </si>
  <si>
    <t>Journal Date</t>
  </si>
  <si>
    <t>Ledger Group</t>
  </si>
  <si>
    <t>Budget Entry Type</t>
  </si>
  <si>
    <t>SetID</t>
  </si>
  <si>
    <t>Ledger Grp</t>
  </si>
  <si>
    <t>REVENUE</t>
  </si>
  <si>
    <t>Descr</t>
  </si>
  <si>
    <t>Use Budget Period ?</t>
  </si>
  <si>
    <t>Y</t>
  </si>
  <si>
    <t>N</t>
  </si>
  <si>
    <t>Ledger Groups</t>
  </si>
  <si>
    <t>Business Units</t>
  </si>
  <si>
    <t>BU</t>
  </si>
  <si>
    <t>Drop Down</t>
  </si>
  <si>
    <t>Drop down</t>
  </si>
  <si>
    <t>Budget Entry Types</t>
  </si>
  <si>
    <t>Entry Type</t>
  </si>
  <si>
    <t>Description</t>
  </si>
  <si>
    <t>Adjustment</t>
  </si>
  <si>
    <t>Original</t>
  </si>
  <si>
    <t>NEXT</t>
  </si>
  <si>
    <t>Journal Header</t>
  </si>
  <si>
    <t>Journal Line(s)</t>
  </si>
  <si>
    <t>Budget Period</t>
  </si>
  <si>
    <t>Account</t>
  </si>
  <si>
    <t>Department</t>
  </si>
  <si>
    <t>Fund</t>
  </si>
  <si>
    <t>PC Business Unit</t>
  </si>
  <si>
    <t>CRRNT</t>
  </si>
  <si>
    <t>INCREMENT</t>
  </si>
  <si>
    <t xml:space="preserve">SELECT </t>
  </si>
  <si>
    <t xml:space="preserve">  A.FLDSEGNAME AS "File Segment Name"</t>
  </si>
  <si>
    <t xml:space="preserve">  , C.FLDSEQNO AS "Field Seq Nbr"</t>
  </si>
  <si>
    <t xml:space="preserve">  , A.FLDDELIMITERTYPE</t>
  </si>
  <si>
    <t xml:space="preserve">  , C.FLDFIELDNAME AS "Field Name"</t>
  </si>
  <si>
    <t xml:space="preserve">  ,   CASE </t>
  </si>
  <si>
    <t xml:space="preserve">        WHEN  C.FLDFIELDTYPE = 0 THEN 'CHAR' WHEN  C.FLDFIELDTYPE = 1 </t>
  </si>
  <si>
    <t xml:space="preserve">        THEN 'LONG_CHAR' </t>
  </si>
  <si>
    <t xml:space="preserve">        WHEN  C.FLDFIELDTYPE = 2 THEN 'NBR' </t>
  </si>
  <si>
    <t xml:space="preserve">        WHEN  C.FLDFIELDTYPE = 3 THEN 'SIGN_NUMBER' </t>
  </si>
  <si>
    <t xml:space="preserve">        WHEN  C.FLDFIELDTYPE = 4 THEN 'DATE' </t>
  </si>
  <si>
    <t xml:space="preserve">        WHEN  C.FLDFIELDTYPE = 6 THEN 'DTTM' </t>
  </si>
  <si>
    <t xml:space="preserve">        ELSE 'UNK' </t>
  </si>
  <si>
    <t xml:space="preserve">      END AS "Field Type"</t>
  </si>
  <si>
    <t xml:space="preserve">  , C.FLDLENGTH AS "Length"</t>
  </si>
  <si>
    <t xml:space="preserve">  , C.DECIMAL_POS as "Decimal Pos"</t>
  </si>
  <si>
    <t xml:space="preserve">  , CASE WHEN C.FLDFIELDTYPE IN (4,6) THEN C.FLDDATEFMT ELSE ' ' END AS "Date Format"</t>
  </si>
  <si>
    <t xml:space="preserve">  , CASE WHEN C.FLDFIELDTYPE IN (4,6) THEN C.FLDDATESEPARATOR ELSE ' ' END AS "Date Separator"</t>
  </si>
  <si>
    <t xml:space="preserve">FROM </t>
  </si>
  <si>
    <t xml:space="preserve">WHERE </t>
  </si>
  <si>
    <t xml:space="preserve">     AND A.FLDDEFNNAME = B.FLDDEFNNAME</t>
  </si>
  <si>
    <t xml:space="preserve">     AND A.FLDSEGNAME = B.FLDSEGNAME</t>
  </si>
  <si>
    <t xml:space="preserve">     AND B.FLDDEFNNAME = C.FLDDEFNNAME</t>
  </si>
  <si>
    <t xml:space="preserve">     AND B.FLDSEGNAME = C.FLDSEGNAME</t>
  </si>
  <si>
    <t xml:space="preserve">     AND C.FLDFIELDNAME = D.FIELDNAME</t>
  </si>
  <si>
    <t xml:space="preserve">  ORDER BY 1, 2, 4</t>
  </si>
  <si>
    <t>File Segment</t>
  </si>
  <si>
    <t>Order of Processing</t>
  </si>
  <si>
    <t>Field Description</t>
  </si>
  <si>
    <t xml:space="preserve">  , E.LONGNAME AS "Field Descr"</t>
  </si>
  <si>
    <t xml:space="preserve">  , C.FLDSTART AS "Start Pos"</t>
  </si>
  <si>
    <t>SYSADM</t>
  </si>
  <si>
    <t>Criteria 1</t>
  </si>
  <si>
    <t>Database Schema</t>
  </si>
  <si>
    <t>Sql Statement to return File Layout Information</t>
  </si>
  <si>
    <t>Record Type</t>
  </si>
  <si>
    <t>Parent Budget Entry Type</t>
  </si>
  <si>
    <t>Generate Parent Budget(s)</t>
  </si>
  <si>
    <t>Use Default Entry Event</t>
  </si>
  <si>
    <t>Foreign Currency Code</t>
  </si>
  <si>
    <t>Rate Type</t>
  </si>
  <si>
    <t>Currency Effective Date</t>
  </si>
  <si>
    <t>Rate Multiplier</t>
  </si>
  <si>
    <t>GL Journal Line Number</t>
  </si>
  <si>
    <t>Operating Unit</t>
  </si>
  <si>
    <t>Product</t>
  </si>
  <si>
    <t>Fund Code</t>
  </si>
  <si>
    <t>Class Field</t>
  </si>
  <si>
    <t>Program Code</t>
  </si>
  <si>
    <t>Budget Reference</t>
  </si>
  <si>
    <t>Affiliate</t>
  </si>
  <si>
    <t>Fund Affiliate</t>
  </si>
  <si>
    <t>Operating Unit Affiliate</t>
  </si>
  <si>
    <t>SubLedger</t>
  </si>
  <si>
    <t>ChartField 2</t>
  </si>
  <si>
    <t>User Field</t>
  </si>
  <si>
    <t>Project</t>
  </si>
  <si>
    <t>Activity</t>
  </si>
  <si>
    <t>Source Type</t>
  </si>
  <si>
    <t>Statistics Code</t>
  </si>
  <si>
    <t>Statistic Amount</t>
  </si>
  <si>
    <t>Foreign Amount</t>
  </si>
  <si>
    <t>Journal Line Reference</t>
  </si>
  <si>
    <t>Journal Line Description</t>
  </si>
  <si>
    <t>Monetary Amount</t>
  </si>
  <si>
    <t>Entry Event</t>
  </si>
  <si>
    <t>Cumulative Begin Date</t>
  </si>
  <si>
    <t>End Date</t>
  </si>
  <si>
    <t>Funding Source</t>
  </si>
  <si>
    <t>Include on Budget Journal Template?</t>
  </si>
  <si>
    <t>COMMENTS.DESCR100</t>
  </si>
  <si>
    <t>KK_BD_HD_IMP.KK_BUDG_TRANS_TYPE</t>
  </si>
  <si>
    <t>KK_BD_HD_IMP.BUSINESS_UNIT</t>
  </si>
  <si>
    <t>KK_BD_HD_IMP.JOURNAL_DATE</t>
  </si>
  <si>
    <t>KK_BD_HD_IMP.LEDGER_GROUP</t>
  </si>
  <si>
    <t>KK_BD_HD_IMP.JOURNAL_ID</t>
  </si>
  <si>
    <t>KK_BD_LN_IMP.ACCOUNT</t>
  </si>
  <si>
    <t>KK_BD_LN_IMP.DEPTID</t>
  </si>
  <si>
    <t>KK_BD_LN_IMP.BUDGET_PERIOD</t>
  </si>
  <si>
    <t>KK_BD_LN_IMP.MONETARY_AMOUNT</t>
  </si>
  <si>
    <t>Level</t>
  </si>
  <si>
    <t>Caption</t>
  </si>
  <si>
    <t>Position/Macro</t>
  </si>
  <si>
    <t>Divider</t>
  </si>
  <si>
    <t>FaceID</t>
  </si>
  <si>
    <t>Require Admin Security</t>
  </si>
  <si>
    <t>&amp;PS Budget Journals</t>
  </si>
  <si>
    <t>Create &amp;New Budget Journal Spreadsheet</t>
  </si>
  <si>
    <t>Single Row/Multiple Rows (S/M)</t>
  </si>
  <si>
    <t>S</t>
  </si>
  <si>
    <t>M</t>
  </si>
  <si>
    <t>Field Column Offset</t>
  </si>
  <si>
    <t>Data Column Offset</t>
  </si>
  <si>
    <t>XL Name to identify Budget Journal ranges</t>
  </si>
  <si>
    <t>BUDGET_HEADER</t>
  </si>
  <si>
    <t>BUDGET_COMMENTS</t>
  </si>
  <si>
    <t>BUDGET_LINES</t>
  </si>
  <si>
    <t>Field Row Offset</t>
  </si>
  <si>
    <t>Data Row Offset</t>
  </si>
  <si>
    <t>CreateNewBudgetJrnl</t>
  </si>
  <si>
    <t>Export Budget Journal as file</t>
  </si>
  <si>
    <t>LoadFCreateFile</t>
  </si>
  <si>
    <t>KK_BD_LN_IMP.FUND_CODE</t>
  </si>
  <si>
    <t>KK_BD_LN_IMP.LINE_DESCR</t>
  </si>
  <si>
    <t>Line Description</t>
  </si>
  <si>
    <t>Dept ID</t>
  </si>
  <si>
    <t>Continuing Education</t>
  </si>
  <si>
    <t>City College</t>
  </si>
  <si>
    <t>District Operations</t>
  </si>
  <si>
    <t>Mesa College</t>
  </si>
  <si>
    <t>Miramar College</t>
  </si>
  <si>
    <t>SHARE</t>
  </si>
  <si>
    <t>Budget Transfer</t>
  </si>
  <si>
    <t>CIT01</t>
  </si>
  <si>
    <t>CED01</t>
  </si>
  <si>
    <t>DIS01</t>
  </si>
  <si>
    <t>MES01</t>
  </si>
  <si>
    <t>MIR01</t>
  </si>
  <si>
    <t>KK_BD_LN_IMP.PRODUCT</t>
  </si>
  <si>
    <t>KK_BD_LN_IMP.OPERATING_UNIT</t>
  </si>
  <si>
    <t>CC_EXP</t>
  </si>
  <si>
    <t>Exp Comtmnt Cntrl Ledger Group</t>
  </si>
  <si>
    <t>CC_EXP - Exp Comtmnt Cntrl Ledger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</si>
</sst>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.0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9"/>
      <name val="Arial"/>
      <family val="2"/>
    </font>
    <font>
      <b/>
      <sz val="10"/>
      <color rgb="FFFF000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sz val="10"/>
      <color rgb="FF222222"/>
      <name val="Arial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4">
    <xf numFmtId="0" fontId="0" fillId="0" borderId="0"/>
    <xf numFmtId="164" fontId="2" fillId="0" borderId="0" applyFont="0" applyFill="0" applyBorder="0" applyProtection="0">
      <alignment horizontal="left"/>
    </xf>
    <xf numFmtId="0" fontId="3" fillId="0" borderId="0"/>
    <xf numFmtId="0" fontId="5" fillId="0" borderId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" fillId="0" borderId="1">
      <alignment horizontal="center"/>
    </xf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3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0" fontId="1" fillId="0" borderId="0"/>
    <xf numFmtId="0" fontId="2" fillId="0" borderId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1">
      <alignment horizontal="center"/>
    </xf>
    <xf numFmtId="3" fontId="11" fillId="0" borderId="0" applyFont="0" applyFill="0" applyBorder="0" applyAlignment="0" applyProtection="0"/>
    <xf numFmtId="0" fontId="11" fillId="2" borderId="0" applyNumberFormat="0" applyFont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1">
      <alignment horizontal="center"/>
    </xf>
    <xf numFmtId="3" fontId="11" fillId="0" borderId="0" applyFont="0" applyFill="0" applyBorder="0" applyAlignment="0" applyProtection="0"/>
    <xf numFmtId="0" fontId="11" fillId="2" borderId="0" applyNumberFormat="0" applyFont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1">
      <alignment horizontal="center"/>
    </xf>
    <xf numFmtId="3" fontId="11" fillId="0" borderId="0" applyFont="0" applyFill="0" applyBorder="0" applyAlignment="0" applyProtection="0"/>
    <xf numFmtId="0" fontId="11" fillId="2" borderId="0" applyNumberFormat="0" applyFont="0" applyBorder="0" applyAlignment="0" applyProtection="0"/>
    <xf numFmtId="0" fontId="2" fillId="0" borderId="0"/>
    <xf numFmtId="0" fontId="15" fillId="0" borderId="0"/>
  </cellStyleXfs>
  <cellXfs count="108">
    <xf numFmtId="0" fontId="0" fillId="0" borderId="0" xfId="0"/>
    <xf numFmtId="0" fontId="7" fillId="4" borderId="0" xfId="0" applyFont="1" applyFill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7" fillId="4" borderId="2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5" fillId="0" borderId="0" xfId="4" applyFont="1" applyAlignment="1">
      <alignment horizontal="center"/>
    </xf>
    <xf numFmtId="0" fontId="5" fillId="0" borderId="0" xfId="4" applyFont="1" applyAlignment="1"/>
    <xf numFmtId="0" fontId="5" fillId="0" borderId="0" xfId="4" applyFont="1" applyAlignment="1">
      <alignment horizontal="left"/>
    </xf>
    <xf numFmtId="0" fontId="7" fillId="4" borderId="0" xfId="0" applyFont="1" applyFill="1" applyBorder="1"/>
    <xf numFmtId="0" fontId="0" fillId="6" borderId="0" xfId="0" applyFill="1"/>
    <xf numFmtId="0" fontId="0" fillId="0" borderId="0" xfId="0" applyAlignment="1">
      <alignment horizontal="left"/>
    </xf>
    <xf numFmtId="0" fontId="7" fillId="5" borderId="2" xfId="0" applyFont="1" applyFill="1" applyBorder="1" applyAlignment="1">
      <alignment horizontal="left" wrapText="1"/>
    </xf>
    <xf numFmtId="2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40" fontId="7" fillId="4" borderId="0" xfId="0" applyNumberFormat="1" applyFont="1" applyFill="1" applyBorder="1"/>
    <xf numFmtId="40" fontId="0" fillId="6" borderId="0" xfId="0" applyNumberFormat="1" applyFill="1"/>
    <xf numFmtId="40" fontId="0" fillId="0" borderId="0" xfId="0" applyNumberFormat="1"/>
    <xf numFmtId="0" fontId="0" fillId="0" borderId="0" xfId="0" applyAlignment="1">
      <alignment wrapText="1" shrinkToFit="1"/>
    </xf>
    <xf numFmtId="0" fontId="6" fillId="7" borderId="2" xfId="0" applyFont="1" applyFill="1" applyBorder="1" applyAlignment="1">
      <alignment horizontal="center" wrapText="1" shrinkToFit="1"/>
    </xf>
    <xf numFmtId="0" fontId="0" fillId="6" borderId="0" xfId="0" applyFill="1" applyAlignment="1">
      <alignment horizontal="left"/>
    </xf>
    <xf numFmtId="0" fontId="7" fillId="4" borderId="8" xfId="0" applyFont="1" applyFill="1" applyBorder="1" applyAlignment="1">
      <alignment horizontal="right" wrapText="1"/>
    </xf>
    <xf numFmtId="0" fontId="7" fillId="4" borderId="0" xfId="0" applyFont="1" applyFill="1" applyBorder="1" applyAlignment="1">
      <alignment horizontal="right" wrapText="1"/>
    </xf>
    <xf numFmtId="0" fontId="2" fillId="0" borderId="0" xfId="0" applyFont="1" applyBorder="1"/>
    <xf numFmtId="0" fontId="0" fillId="8" borderId="0" xfId="0" applyFill="1"/>
    <xf numFmtId="0" fontId="6" fillId="0" borderId="0" xfId="0" applyFont="1"/>
    <xf numFmtId="0" fontId="7" fillId="4" borderId="9" xfId="0" applyFont="1" applyFill="1" applyBorder="1" applyAlignment="1">
      <alignment horizontal="right" wrapText="1"/>
    </xf>
    <xf numFmtId="0" fontId="6" fillId="0" borderId="10" xfId="0" applyFont="1" applyBorder="1" applyAlignment="1">
      <alignment horizontal="left"/>
    </xf>
    <xf numFmtId="0" fontId="0" fillId="0" borderId="7" xfId="0" applyBorder="1"/>
    <xf numFmtId="0" fontId="6" fillId="7" borderId="4" xfId="0" applyFont="1" applyFill="1" applyBorder="1" applyAlignment="1">
      <alignment horizontal="left"/>
    </xf>
    <xf numFmtId="0" fontId="6" fillId="3" borderId="0" xfId="0" applyFont="1" applyFill="1" applyBorder="1"/>
    <xf numFmtId="0" fontId="13" fillId="10" borderId="0" xfId="3" applyFont="1" applyFill="1" applyAlignment="1">
      <alignment vertical="center"/>
    </xf>
    <xf numFmtId="0" fontId="2" fillId="0" borderId="0" xfId="32"/>
    <xf numFmtId="0" fontId="6" fillId="11" borderId="2" xfId="32" applyFont="1" applyFill="1" applyBorder="1" applyAlignment="1">
      <alignment horizontal="center" wrapText="1"/>
    </xf>
    <xf numFmtId="0" fontId="2" fillId="0" borderId="0" xfId="32" applyAlignment="1">
      <alignment horizontal="center" wrapText="1"/>
    </xf>
    <xf numFmtId="0" fontId="6" fillId="0" borderId="0" xfId="32" applyFont="1" applyFill="1"/>
    <xf numFmtId="0" fontId="6" fillId="0" borderId="0" xfId="32" applyFont="1" applyFill="1" applyAlignment="1">
      <alignment horizontal="center"/>
    </xf>
    <xf numFmtId="0" fontId="2" fillId="0" borderId="0" xfId="32" applyFont="1"/>
    <xf numFmtId="0" fontId="2" fillId="0" borderId="0" xfId="32" applyFont="1" applyAlignment="1">
      <alignment horizontal="center"/>
    </xf>
    <xf numFmtId="0" fontId="6" fillId="0" borderId="0" xfId="0" applyFont="1" applyAlignment="1">
      <alignment horizontal="left"/>
    </xf>
    <xf numFmtId="0" fontId="14" fillId="6" borderId="2" xfId="0" applyFont="1" applyFill="1" applyBorder="1" applyAlignment="1">
      <alignment horizontal="center" wrapText="1"/>
    </xf>
    <xf numFmtId="0" fontId="14" fillId="6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 applyBorder="1"/>
    <xf numFmtId="40" fontId="7" fillId="0" borderId="0" xfId="0" applyNumberFormat="1" applyFont="1" applyFill="1" applyBorder="1"/>
    <xf numFmtId="0" fontId="6" fillId="7" borderId="2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4" borderId="0" xfId="0" applyNumberFormat="1" applyFont="1" applyFill="1" applyBorder="1"/>
    <xf numFmtId="49" fontId="0" fillId="6" borderId="0" xfId="0" applyNumberFormat="1" applyFill="1"/>
    <xf numFmtId="49" fontId="6" fillId="3" borderId="0" xfId="0" applyNumberFormat="1" applyFont="1" applyFill="1" applyBorder="1"/>
    <xf numFmtId="49" fontId="0" fillId="0" borderId="0" xfId="0" applyNumberFormat="1"/>
    <xf numFmtId="0" fontId="0" fillId="3" borderId="0" xfId="0" applyFill="1"/>
    <xf numFmtId="0" fontId="6" fillId="7" borderId="0" xfId="0" applyFont="1" applyFill="1" applyBorder="1" applyAlignment="1">
      <alignment horizontal="right"/>
    </xf>
    <xf numFmtId="0" fontId="0" fillId="12" borderId="0" xfId="0" applyFill="1"/>
    <xf numFmtId="49" fontId="2" fillId="0" borderId="0" xfId="0" applyNumberFormat="1" applyFont="1"/>
    <xf numFmtId="0" fontId="6" fillId="3" borderId="3" xfId="0" applyFont="1" applyFill="1" applyBorder="1" applyAlignment="1">
      <alignment horizontal="left"/>
    </xf>
    <xf numFmtId="0" fontId="7" fillId="4" borderId="6" xfId="0" applyFont="1" applyFill="1" applyBorder="1"/>
    <xf numFmtId="0" fontId="6" fillId="7" borderId="3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/>
    </xf>
    <xf numFmtId="0" fontId="7" fillId="13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7" borderId="2" xfId="0" applyFont="1" applyFill="1" applyBorder="1" applyAlignment="1">
      <alignment horizontal="center" wrapText="1"/>
    </xf>
    <xf numFmtId="49" fontId="6" fillId="7" borderId="2" xfId="0" applyNumberFormat="1" applyFont="1" applyFill="1" applyBorder="1" applyAlignment="1">
      <alignment horizontal="center" wrapText="1"/>
    </xf>
    <xf numFmtId="40" fontId="6" fillId="7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/>
    <xf numFmtId="40" fontId="6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4" applyFont="1" applyAlignment="1">
      <alignment vertical="top"/>
    </xf>
    <xf numFmtId="0" fontId="17" fillId="0" borderId="0" xfId="0" applyFont="1" applyAlignment="1">
      <alignment vertical="top"/>
    </xf>
    <xf numFmtId="0" fontId="5" fillId="0" borderId="0" xfId="4" applyFont="1" applyAlignment="1">
      <alignment horizontal="left" vertical="top"/>
    </xf>
    <xf numFmtId="0" fontId="5" fillId="0" borderId="0" xfId="4" applyFont="1" applyAlignment="1">
      <alignment horizontal="center" vertical="top"/>
    </xf>
    <xf numFmtId="0" fontId="5" fillId="0" borderId="0" xfId="4" quotePrefix="1" applyFont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7" borderId="3" xfId="0" applyFont="1" applyFill="1" applyBorder="1" applyAlignment="1">
      <alignment horizontal="left" wrapText="1"/>
    </xf>
    <xf numFmtId="0" fontId="6" fillId="7" borderId="3" xfId="0" applyFont="1" applyFill="1" applyBorder="1" applyAlignment="1">
      <alignment wrapText="1"/>
    </xf>
    <xf numFmtId="0" fontId="5" fillId="0" borderId="0" xfId="20" applyFont="1" applyAlignment="1"/>
    <xf numFmtId="0" fontId="5" fillId="0" borderId="0" xfId="26" applyFont="1" applyAlignment="1"/>
    <xf numFmtId="0" fontId="5" fillId="0" borderId="0" xfId="14" applyFont="1" applyAlignment="1"/>
    <xf numFmtId="0" fontId="2" fillId="0" borderId="0" xfId="0" applyFont="1" applyFill="1" applyBorder="1"/>
    <xf numFmtId="0" fontId="0" fillId="9" borderId="0" xfId="0" applyFill="1" applyBorder="1" applyAlignment="1">
      <alignment horizontal="left"/>
    </xf>
    <xf numFmtId="14" fontId="0" fillId="9" borderId="0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0" xfId="0" applyNumberFormat="1"/>
    <xf numFmtId="0" fontId="7" fillId="4" borderId="11" xfId="0" applyFont="1" applyFill="1" applyBorder="1"/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8" fillId="4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9" borderId="4" xfId="0" applyFill="1" applyBorder="1" applyAlignment="1">
      <alignment horizontal="left"/>
    </xf>
    <xf numFmtId="0" fontId="0" fillId="9" borderId="5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4" fontId="0" fillId="9" borderId="4" xfId="0" applyNumberFormat="1" applyFill="1" applyBorder="1" applyAlignment="1">
      <alignment horizontal="left"/>
    </xf>
    <xf numFmtId="14" fontId="0" fillId="9" borderId="5" xfId="0" applyNumberFormat="1" applyFill="1" applyBorder="1" applyAlignment="1">
      <alignment horizontal="left"/>
    </xf>
  </cellXfs>
  <cellStyles count="34">
    <cellStyle name="Account" xfId="1"/>
    <cellStyle name="Normal" xfId="0" builtinId="0"/>
    <cellStyle name="Normal 2" xfId="2"/>
    <cellStyle name="Normal 3" xfId="3"/>
    <cellStyle name="Normal 4" xfId="12"/>
    <cellStyle name="Normal 5" xfId="13"/>
    <cellStyle name="Normal 6" xfId="33"/>
    <cellStyle name="Normal_menumakr" xfId="32"/>
    <cellStyle name="PSChar" xfId="4"/>
    <cellStyle name="PSChar 11" xfId="11"/>
    <cellStyle name="PSChar 2" xfId="14"/>
    <cellStyle name="PSChar 3" xfId="20"/>
    <cellStyle name="PSChar 4" xfId="26"/>
    <cellStyle name="PSDate" xfId="5"/>
    <cellStyle name="PSDate 2" xfId="15"/>
    <cellStyle name="PSDate 3" xfId="21"/>
    <cellStyle name="PSDate 4" xfId="27"/>
    <cellStyle name="PSDec" xfId="6"/>
    <cellStyle name="PSDec 2" xfId="16"/>
    <cellStyle name="PSDec 3" xfId="22"/>
    <cellStyle name="PSDec 4" xfId="28"/>
    <cellStyle name="PSHeading" xfId="7"/>
    <cellStyle name="PSHeading 2" xfId="17"/>
    <cellStyle name="PSHeading 3" xfId="23"/>
    <cellStyle name="PSHeading 4" xfId="29"/>
    <cellStyle name="PSInt" xfId="8"/>
    <cellStyle name="PSInt 11" xfId="10"/>
    <cellStyle name="PSInt 2" xfId="18"/>
    <cellStyle name="PSInt 3" xfId="24"/>
    <cellStyle name="PSInt 4" xfId="30"/>
    <cellStyle name="PSSpacer" xfId="9"/>
    <cellStyle name="PSSpacer 2" xfId="19"/>
    <cellStyle name="PSSpacer 3" xfId="25"/>
    <cellStyle name="PSSpacer 4" xfId="3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CCFF"/>
      <color rgb="FF800000"/>
      <color rgb="FF00FFFF"/>
      <color rgb="FF6699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C616"/>
  <sheetViews>
    <sheetView tabSelected="1" workbookViewId="0">
      <pane ySplit="15" topLeftCell="A16" activePane="bottomLeft" state="frozenSplit"/>
      <selection pane="bottomLeft" activeCell="E4" sqref="E4:F4"/>
    </sheetView>
  </sheetViews>
  <sheetFormatPr defaultRowHeight="12.75" x14ac:dyDescent="0.2"/>
  <cols>
    <col min="1" max="1" width="18.7109375" hidden="1" customWidth="1"/>
    <col min="2" max="2" width="15" customWidth="1"/>
    <col min="3" max="3" width="38.5703125" hidden="1" customWidth="1"/>
    <col min="4" max="4" width="16.85546875" hidden="1" customWidth="1"/>
    <col min="5" max="5" width="19.85546875" customWidth="1"/>
    <col min="6" max="6" width="18.140625" style="55" customWidth="1"/>
    <col min="7" max="7" width="14.7109375" style="55" customWidth="1"/>
    <col min="8" max="9" width="15.85546875" style="22" customWidth="1"/>
    <col min="10" max="10" width="12.7109375" customWidth="1"/>
    <col min="11" max="11" width="18.5703125" customWidth="1"/>
    <col min="12" max="12" width="4" style="47" customWidth="1"/>
    <col min="13" max="13" width="18.7109375" hidden="1" customWidth="1"/>
    <col min="14" max="14" width="14.140625" hidden="1" customWidth="1"/>
    <col min="15" max="15" width="16.85546875" hidden="1" customWidth="1"/>
    <col min="16" max="16" width="9.42578125" hidden="1" customWidth="1"/>
    <col min="17" max="17" width="14.5703125" hidden="1" customWidth="1"/>
    <col min="18" max="18" width="11.28515625" hidden="1" customWidth="1"/>
    <col min="19" max="19" width="29.140625" hidden="1" customWidth="1"/>
    <col min="20" max="20" width="10.42578125" hidden="1" customWidth="1"/>
    <col min="21" max="21" width="7.85546875" hidden="1" customWidth="1"/>
    <col min="22" max="22" width="11.42578125" hidden="1" customWidth="1"/>
    <col min="23" max="23" width="14" hidden="1" customWidth="1"/>
    <col min="24" max="24" width="18.85546875" hidden="1" customWidth="1"/>
    <col min="25" max="25" width="26.7109375" hidden="1" customWidth="1"/>
    <col min="26" max="26" width="33.28515625" customWidth="1"/>
  </cols>
  <sheetData>
    <row r="1" spans="1:29" s="47" customFormat="1" ht="33.75" hidden="1" customHeight="1" x14ac:dyDescent="0.2">
      <c r="B1" s="48"/>
      <c r="C1" s="48"/>
      <c r="D1" s="48"/>
      <c r="E1" s="48"/>
      <c r="F1" s="51"/>
      <c r="G1" s="51"/>
      <c r="H1" s="49"/>
      <c r="I1" s="49"/>
    </row>
    <row r="2" spans="1:29" s="47" customFormat="1" ht="10.5" customHeight="1" x14ac:dyDescent="0.2">
      <c r="A2" s="20"/>
      <c r="B2" s="20"/>
      <c r="C2" s="20"/>
      <c r="D2" s="20"/>
      <c r="E2" s="20"/>
      <c r="F2" s="52"/>
      <c r="G2" s="52"/>
      <c r="H2" s="20"/>
      <c r="I2" s="20"/>
      <c r="J2" s="20"/>
      <c r="K2" s="20"/>
      <c r="L2" s="49"/>
    </row>
    <row r="3" spans="1:29" ht="13.5" thickBot="1" x14ac:dyDescent="0.25">
      <c r="B3" s="1" t="s">
        <v>97</v>
      </c>
      <c r="C3" s="1"/>
      <c r="D3" s="1"/>
      <c r="E3" s="13"/>
      <c r="F3" s="52"/>
      <c r="G3" s="52"/>
      <c r="H3" s="20"/>
      <c r="I3" s="20"/>
      <c r="J3" s="13"/>
      <c r="K3" s="13"/>
      <c r="L3" s="48"/>
      <c r="M3" s="13" t="s">
        <v>91</v>
      </c>
      <c r="N3" s="13"/>
      <c r="O3" s="13"/>
      <c r="Q3" s="13" t="s">
        <v>86</v>
      </c>
      <c r="R3" s="13"/>
      <c r="S3" s="13"/>
      <c r="T3" s="13"/>
      <c r="U3" s="13"/>
      <c r="W3" s="13" t="s">
        <v>87</v>
      </c>
      <c r="X3" s="13"/>
      <c r="Y3" s="13"/>
    </row>
    <row r="4" spans="1:29" ht="15" customHeight="1" thickBot="1" x14ac:dyDescent="0.25">
      <c r="B4" s="86" t="s">
        <v>1</v>
      </c>
      <c r="C4" s="60" t="s">
        <v>178</v>
      </c>
      <c r="D4" s="60" t="e">
        <f>TRIM(MID(BU,1,SEARCH(" - ",BU,1)))</f>
        <v>#VALUE!</v>
      </c>
      <c r="E4" s="102"/>
      <c r="F4" s="103"/>
      <c r="G4" s="92"/>
      <c r="H4" s="21"/>
      <c r="I4" s="21"/>
      <c r="J4" s="14"/>
      <c r="K4" s="14"/>
      <c r="M4" s="24" t="s">
        <v>92</v>
      </c>
      <c r="N4" s="24" t="s">
        <v>93</v>
      </c>
      <c r="O4" s="24" t="s">
        <v>89</v>
      </c>
      <c r="P4" s="23"/>
      <c r="Q4" s="24" t="s">
        <v>79</v>
      </c>
      <c r="R4" s="24" t="s">
        <v>80</v>
      </c>
      <c r="S4" s="24" t="s">
        <v>82</v>
      </c>
      <c r="T4" s="24" t="s">
        <v>83</v>
      </c>
      <c r="U4" s="24" t="s">
        <v>90</v>
      </c>
      <c r="V4" s="23"/>
      <c r="W4" s="24" t="s">
        <v>88</v>
      </c>
      <c r="X4" s="24" t="s">
        <v>82</v>
      </c>
      <c r="Y4" s="24" t="s">
        <v>89</v>
      </c>
    </row>
    <row r="5" spans="1:29" ht="13.5" thickBot="1" x14ac:dyDescent="0.25">
      <c r="B5" s="86" t="s">
        <v>75</v>
      </c>
      <c r="C5" s="60" t="s">
        <v>181</v>
      </c>
      <c r="D5" s="60" t="str">
        <f>JRNL_ID</f>
        <v>NEXT</v>
      </c>
      <c r="E5" s="102" t="s">
        <v>96</v>
      </c>
      <c r="F5" s="103"/>
      <c r="G5" s="92"/>
      <c r="H5" s="21"/>
      <c r="I5" s="21"/>
      <c r="J5" s="14"/>
      <c r="K5" s="14"/>
      <c r="M5" s="75">
        <v>0</v>
      </c>
      <c r="N5" s="76" t="s">
        <v>95</v>
      </c>
      <c r="O5" s="77" t="str">
        <f t="shared" ref="O5:O7" si="0">M5&amp; " - " &amp; N5</f>
        <v>0 - Original</v>
      </c>
      <c r="P5" s="77"/>
      <c r="Q5" s="11" t="s">
        <v>217</v>
      </c>
      <c r="R5" s="11" t="s">
        <v>226</v>
      </c>
      <c r="S5" s="11" t="s">
        <v>227</v>
      </c>
      <c r="T5" s="10" t="s">
        <v>84</v>
      </c>
      <c r="U5" s="12" t="str">
        <f t="shared" ref="U5" si="1">R5&amp;" - " &amp; S5</f>
        <v>CC_EXP - Exp Comtmnt Cntrl Ledger Group</v>
      </c>
      <c r="V5" s="77"/>
      <c r="W5" s="88" t="s">
        <v>220</v>
      </c>
      <c r="X5" s="3" t="s">
        <v>212</v>
      </c>
      <c r="Y5" t="str">
        <f>W5&amp;" - " &amp; X5</f>
        <v>CED01 - Continuing Education</v>
      </c>
      <c r="Z5" s="77"/>
    </row>
    <row r="6" spans="1:29" ht="13.5" thickBot="1" x14ac:dyDescent="0.25">
      <c r="B6" s="86" t="s">
        <v>76</v>
      </c>
      <c r="C6" s="60" t="s">
        <v>179</v>
      </c>
      <c r="D6" s="60" t="str">
        <f>TEXT(JRNL_DATE,"mmddyyyy")</f>
        <v>01001900</v>
      </c>
      <c r="E6" s="106"/>
      <c r="F6" s="107"/>
      <c r="G6" s="93"/>
      <c r="H6" s="21"/>
      <c r="I6" s="21"/>
      <c r="J6" s="14"/>
      <c r="K6" s="14"/>
      <c r="M6" s="75">
        <v>1</v>
      </c>
      <c r="N6" s="76" t="s">
        <v>94</v>
      </c>
      <c r="O6" s="77" t="str">
        <f t="shared" si="0"/>
        <v>1 - Adjustment</v>
      </c>
      <c r="P6" s="77"/>
      <c r="Q6" s="78"/>
      <c r="R6" s="79"/>
      <c r="S6" s="80"/>
      <c r="T6" s="81"/>
      <c r="U6" s="80"/>
      <c r="V6" s="77"/>
      <c r="W6" s="89" t="s">
        <v>219</v>
      </c>
      <c r="X6" s="90" t="s">
        <v>213</v>
      </c>
      <c r="Y6" t="str">
        <f>W6&amp;" - " &amp; X6</f>
        <v>CIT01 - City College</v>
      </c>
      <c r="Z6" s="77"/>
    </row>
    <row r="7" spans="1:29" ht="13.5" thickBot="1" x14ac:dyDescent="0.25">
      <c r="B7" s="86" t="s">
        <v>77</v>
      </c>
      <c r="C7" s="60" t="s">
        <v>180</v>
      </c>
      <c r="D7" s="60" t="str">
        <f>TRIM(MID(LEDGER_GROUP,1,SEARCH(" - ",LEDGER_GROUP,1)))</f>
        <v>CC_EXP</v>
      </c>
      <c r="E7" s="102" t="s">
        <v>228</v>
      </c>
      <c r="F7" s="103"/>
      <c r="G7" s="92"/>
      <c r="H7" s="21"/>
      <c r="I7" s="21"/>
      <c r="J7" s="14"/>
      <c r="K7" s="14"/>
      <c r="M7" s="75">
        <v>2</v>
      </c>
      <c r="N7" s="76" t="s">
        <v>218</v>
      </c>
      <c r="O7" s="77" t="str">
        <f t="shared" si="0"/>
        <v>2 - Budget Transfer</v>
      </c>
      <c r="P7" s="77"/>
      <c r="Q7" s="78"/>
      <c r="R7" s="79"/>
      <c r="S7" s="82"/>
      <c r="T7" s="81"/>
      <c r="U7" s="80"/>
      <c r="V7" s="77"/>
      <c r="W7" s="3" t="s">
        <v>221</v>
      </c>
      <c r="X7" s="3" t="s">
        <v>214</v>
      </c>
      <c r="Y7" t="str">
        <f>W7&amp;" - " &amp; X7</f>
        <v>DIS01 - District Operations</v>
      </c>
      <c r="Z7" s="77"/>
    </row>
    <row r="8" spans="1:29" ht="26.25" thickBot="1" x14ac:dyDescent="0.25">
      <c r="B8" s="87" t="s">
        <v>78</v>
      </c>
      <c r="C8" s="60" t="s">
        <v>177</v>
      </c>
      <c r="D8" s="60" t="e">
        <f>TRIM(MID(ENTRY_TYPE,1,SEARCH(" - ",ENTRY_TYPE,1)))</f>
        <v>#VALUE!</v>
      </c>
      <c r="E8" s="104"/>
      <c r="F8" s="105"/>
      <c r="G8" s="94"/>
      <c r="H8" s="21"/>
      <c r="I8" s="21"/>
      <c r="J8" s="14"/>
      <c r="K8" s="14"/>
      <c r="M8" s="75"/>
      <c r="N8" s="76"/>
      <c r="O8" s="77"/>
      <c r="P8" s="77"/>
      <c r="Q8" s="78"/>
      <c r="R8" s="79"/>
      <c r="S8" s="80"/>
      <c r="T8" s="81"/>
      <c r="U8" s="80"/>
      <c r="V8" s="77"/>
      <c r="W8" s="3" t="s">
        <v>222</v>
      </c>
      <c r="X8" s="3" t="s">
        <v>215</v>
      </c>
      <c r="Y8" t="str">
        <f t="shared" ref="Y8:Y9" si="2">W8&amp;" - " &amp; X8</f>
        <v>MES01 - Mesa College</v>
      </c>
      <c r="Z8" s="77"/>
    </row>
    <row r="9" spans="1:29" ht="27" customHeight="1" thickBot="1" x14ac:dyDescent="0.25">
      <c r="B9" s="61"/>
      <c r="C9" s="57"/>
      <c r="D9" s="57"/>
      <c r="E9" s="96"/>
      <c r="F9" s="96"/>
      <c r="G9" s="13"/>
      <c r="H9" s="21"/>
      <c r="I9" s="21"/>
      <c r="J9" s="14"/>
      <c r="K9" s="14"/>
      <c r="M9" s="75"/>
      <c r="N9" s="76"/>
      <c r="O9" s="77"/>
      <c r="P9" s="77"/>
      <c r="Q9" s="78"/>
      <c r="R9" s="79"/>
      <c r="S9" s="80"/>
      <c r="T9" s="81"/>
      <c r="U9" s="80"/>
      <c r="V9" s="77"/>
      <c r="W9" s="3" t="s">
        <v>223</v>
      </c>
      <c r="X9" s="91" t="s">
        <v>216</v>
      </c>
      <c r="Y9" t="str">
        <f t="shared" si="2"/>
        <v>MIR01 - Miramar College</v>
      </c>
      <c r="Z9" s="77"/>
    </row>
    <row r="10" spans="1:29" ht="13.5" thickBot="1" x14ac:dyDescent="0.25">
      <c r="B10" s="62" t="s">
        <v>93</v>
      </c>
      <c r="C10" s="34"/>
      <c r="D10" s="34"/>
      <c r="E10" s="97"/>
      <c r="F10" s="98"/>
      <c r="G10" s="98"/>
      <c r="H10" s="98"/>
      <c r="I10" s="98"/>
      <c r="J10" s="98"/>
      <c r="K10" s="98"/>
      <c r="L10" s="70"/>
      <c r="M10" s="75"/>
      <c r="N10" s="76"/>
      <c r="O10" s="77"/>
      <c r="P10" s="77"/>
      <c r="Q10" s="78"/>
      <c r="R10" s="79"/>
      <c r="S10" s="82"/>
      <c r="T10" s="81"/>
      <c r="U10" s="80"/>
      <c r="V10" s="77"/>
      <c r="W10" s="76"/>
      <c r="X10" s="83"/>
      <c r="Y10" s="77"/>
      <c r="Z10" s="77"/>
    </row>
    <row r="11" spans="1:29" ht="13.5" thickBot="1" x14ac:dyDescent="0.25">
      <c r="B11" s="63" t="s">
        <v>72</v>
      </c>
      <c r="C11" s="64" t="s">
        <v>176</v>
      </c>
      <c r="D11" s="64">
        <f>BUD_JRNL_COMMENT</f>
        <v>0</v>
      </c>
      <c r="E11" s="99"/>
      <c r="F11" s="100"/>
      <c r="G11" s="100"/>
      <c r="H11" s="100"/>
      <c r="I11" s="100"/>
      <c r="J11" s="100"/>
      <c r="K11" s="101"/>
      <c r="L11" s="71"/>
      <c r="M11" s="77"/>
      <c r="N11" s="76"/>
      <c r="O11" s="77"/>
      <c r="P11" s="77"/>
      <c r="Q11" s="78"/>
      <c r="R11" s="79"/>
      <c r="S11" s="78"/>
      <c r="T11" s="81"/>
      <c r="U11" s="78"/>
      <c r="V11" s="77"/>
      <c r="W11" s="76"/>
      <c r="X11" s="83"/>
      <c r="Y11" s="77"/>
      <c r="Z11" s="77"/>
      <c r="AA11" s="65"/>
    </row>
    <row r="12" spans="1:29" x14ac:dyDescent="0.2">
      <c r="B12" s="14"/>
      <c r="C12" s="14"/>
      <c r="D12" s="14"/>
      <c r="E12" s="14"/>
      <c r="F12" s="53"/>
      <c r="G12" s="53"/>
      <c r="H12" s="14"/>
      <c r="I12" s="14"/>
      <c r="J12" s="14"/>
      <c r="K12" s="14"/>
      <c r="Q12" s="11"/>
      <c r="R12" s="11"/>
      <c r="S12" s="11"/>
      <c r="T12" s="10"/>
      <c r="U12" s="12"/>
    </row>
    <row r="13" spans="1:29" x14ac:dyDescent="0.2">
      <c r="A13" s="3"/>
      <c r="B13" s="13" t="s">
        <v>98</v>
      </c>
      <c r="C13" s="13"/>
      <c r="D13" s="13"/>
      <c r="E13" s="52"/>
      <c r="F13" s="13"/>
      <c r="G13" s="13"/>
      <c r="H13" s="13"/>
      <c r="I13" s="13"/>
      <c r="J13" s="13"/>
      <c r="K13" s="13"/>
      <c r="L13" s="48"/>
      <c r="S13" s="11"/>
      <c r="T13" s="11"/>
    </row>
    <row r="14" spans="1:29" s="3" customFormat="1" hidden="1" x14ac:dyDescent="0.2">
      <c r="B14" s="35" t="s">
        <v>184</v>
      </c>
      <c r="C14" s="35"/>
      <c r="D14" s="35"/>
      <c r="E14" s="54" t="s">
        <v>208</v>
      </c>
      <c r="F14" s="35" t="s">
        <v>183</v>
      </c>
      <c r="G14" s="35" t="s">
        <v>224</v>
      </c>
      <c r="H14" s="35" t="s">
        <v>182</v>
      </c>
      <c r="I14" s="35" t="s">
        <v>225</v>
      </c>
      <c r="J14" s="35" t="s">
        <v>185</v>
      </c>
      <c r="K14" s="35" t="s">
        <v>209</v>
      </c>
      <c r="L14" s="72"/>
      <c r="M14" s="35"/>
      <c r="N14" s="35"/>
      <c r="O14" s="35"/>
      <c r="S14"/>
      <c r="T14" s="2"/>
      <c r="U14" s="2"/>
      <c r="V14" s="2"/>
      <c r="W14" s="2"/>
      <c r="X14" s="2"/>
      <c r="Y14" s="11" t="s">
        <v>81</v>
      </c>
      <c r="Z14" s="10" t="s">
        <v>84</v>
      </c>
      <c r="AA14" s="12" t="str">
        <f>T13&amp;" - " &amp; Y14</f>
        <v xml:space="preserve"> - REVENUE</v>
      </c>
      <c r="AB14"/>
      <c r="AC14"/>
    </row>
    <row r="15" spans="1:29" s="2" customFormat="1" x14ac:dyDescent="0.2">
      <c r="B15" s="66" t="s">
        <v>99</v>
      </c>
      <c r="C15" s="66"/>
      <c r="D15" s="66"/>
      <c r="E15" s="67" t="s">
        <v>102</v>
      </c>
      <c r="F15" s="66" t="s">
        <v>211</v>
      </c>
      <c r="G15" s="66" t="s">
        <v>163</v>
      </c>
      <c r="H15" s="66" t="s">
        <v>100</v>
      </c>
      <c r="I15" s="66" t="s">
        <v>150</v>
      </c>
      <c r="J15" s="68" t="s">
        <v>0</v>
      </c>
      <c r="K15" s="68" t="s">
        <v>210</v>
      </c>
      <c r="L15" s="73"/>
      <c r="M15" s="74"/>
      <c r="N15" s="74"/>
      <c r="O15" s="74"/>
      <c r="P15" s="74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</row>
    <row r="16" spans="1:29" s="85" customFormat="1" x14ac:dyDescent="0.2">
      <c r="B16"/>
      <c r="C16" s="55"/>
      <c r="D16" s="55"/>
      <c r="E16" s="55"/>
      <c r="F16" s="55"/>
      <c r="G16" s="55"/>
      <c r="H16" s="55"/>
      <c r="I16" s="55"/>
      <c r="J16" s="95"/>
      <c r="K16" s="95"/>
      <c r="L16" s="95"/>
      <c r="M16" s="55"/>
      <c r="N16" s="55"/>
    </row>
    <row r="17" spans="2:14" s="85" customFormat="1" x14ac:dyDescent="0.2">
      <c r="B17"/>
      <c r="C17" s="55"/>
      <c r="D17" s="55"/>
      <c r="E17" s="55"/>
      <c r="F17" s="55"/>
      <c r="G17" s="55"/>
      <c r="H17" s="55"/>
      <c r="I17" s="55"/>
      <c r="J17" s="95"/>
      <c r="K17" s="95"/>
      <c r="L17" s="95"/>
      <c r="M17" s="55"/>
      <c r="N17" s="55"/>
    </row>
    <row r="18" spans="2:14" s="84" customFormat="1" x14ac:dyDescent="0.2">
      <c r="B18"/>
      <c r="C18" s="55"/>
      <c r="D18" s="55"/>
      <c r="E18" s="55"/>
      <c r="F18" s="55"/>
      <c r="G18" s="55"/>
      <c r="H18" s="55"/>
      <c r="I18" s="55"/>
      <c r="J18" s="95"/>
      <c r="K18" s="95"/>
      <c r="L18" s="95"/>
      <c r="M18" s="55"/>
      <c r="N18" s="55"/>
    </row>
    <row r="19" spans="2:14" s="84" customFormat="1" x14ac:dyDescent="0.2">
      <c r="B19"/>
      <c r="C19" s="55"/>
      <c r="D19" s="55"/>
      <c r="E19" s="55"/>
      <c r="F19" s="55"/>
      <c r="G19" s="55"/>
      <c r="H19" s="55"/>
      <c r="I19" s="55"/>
      <c r="J19" s="95"/>
      <c r="K19" s="95"/>
      <c r="L19" s="95"/>
      <c r="M19" s="55"/>
      <c r="N19" s="55"/>
    </row>
    <row r="20" spans="2:14" s="84" customFormat="1" x14ac:dyDescent="0.2">
      <c r="B20"/>
      <c r="C20" s="55"/>
      <c r="D20" s="55"/>
      <c r="E20" s="55"/>
      <c r="F20" s="55"/>
      <c r="G20" s="55"/>
      <c r="H20" s="55"/>
      <c r="I20" s="55"/>
      <c r="J20" s="95"/>
      <c r="K20" s="95"/>
      <c r="L20" s="95"/>
      <c r="M20" s="55"/>
      <c r="N20" s="55"/>
    </row>
    <row r="21" spans="2:14" x14ac:dyDescent="0.2">
      <c r="C21" s="55"/>
      <c r="D21" s="55"/>
      <c r="E21" s="55"/>
      <c r="H21" s="55"/>
      <c r="I21" s="55"/>
      <c r="J21" s="95"/>
      <c r="K21" s="95"/>
      <c r="L21" s="95"/>
      <c r="M21" s="55"/>
      <c r="N21" s="55"/>
    </row>
    <row r="22" spans="2:14" x14ac:dyDescent="0.2">
      <c r="C22" s="55"/>
      <c r="D22" s="55"/>
      <c r="E22" s="55"/>
      <c r="H22" s="55"/>
      <c r="I22" s="55"/>
      <c r="J22" s="95"/>
      <c r="K22" s="95"/>
      <c r="L22" s="95"/>
      <c r="M22" s="55"/>
      <c r="N22" s="55"/>
    </row>
    <row r="23" spans="2:14" x14ac:dyDescent="0.2">
      <c r="C23" s="55"/>
      <c r="D23" s="55"/>
      <c r="E23" s="55"/>
      <c r="H23" s="55"/>
      <c r="I23" s="55"/>
      <c r="J23" s="95"/>
      <c r="K23" s="95"/>
      <c r="L23" s="95"/>
      <c r="M23" s="55"/>
      <c r="N23" s="55"/>
    </row>
    <row r="24" spans="2:14" x14ac:dyDescent="0.2">
      <c r="C24" s="55"/>
      <c r="D24" s="55"/>
      <c r="E24" s="55"/>
      <c r="H24" s="55"/>
      <c r="I24" s="55"/>
      <c r="J24" s="95"/>
      <c r="K24" s="95"/>
      <c r="L24" s="95"/>
      <c r="M24" s="55"/>
      <c r="N24" s="55"/>
    </row>
    <row r="25" spans="2:14" x14ac:dyDescent="0.2">
      <c r="C25" s="55"/>
      <c r="D25" s="55"/>
      <c r="E25" s="55"/>
      <c r="H25" s="55"/>
      <c r="I25" s="55"/>
      <c r="J25" s="95"/>
      <c r="K25" s="95"/>
      <c r="L25" s="95"/>
      <c r="M25" s="55"/>
      <c r="N25" s="55"/>
    </row>
    <row r="26" spans="2:14" x14ac:dyDescent="0.2">
      <c r="C26" s="55"/>
      <c r="D26" s="55"/>
      <c r="E26" s="55"/>
      <c r="H26" s="55"/>
      <c r="I26" s="55"/>
      <c r="J26" s="95"/>
      <c r="K26" s="95"/>
      <c r="L26" s="95"/>
      <c r="M26" s="55"/>
      <c r="N26" s="55"/>
    </row>
    <row r="27" spans="2:14" x14ac:dyDescent="0.2">
      <c r="C27" s="55"/>
      <c r="D27" s="55"/>
      <c r="E27" s="55"/>
      <c r="H27" s="55"/>
      <c r="I27" s="55"/>
      <c r="J27" s="95"/>
      <c r="K27" s="95"/>
      <c r="L27" s="95"/>
      <c r="M27" s="55"/>
      <c r="N27" s="55"/>
    </row>
    <row r="28" spans="2:14" x14ac:dyDescent="0.2">
      <c r="C28" s="55"/>
      <c r="D28" s="55"/>
      <c r="E28" s="55"/>
      <c r="H28" s="55"/>
      <c r="I28" s="55"/>
      <c r="J28" s="95"/>
      <c r="K28" s="95"/>
      <c r="L28" s="95"/>
      <c r="M28" s="55"/>
      <c r="N28" s="55"/>
    </row>
    <row r="612" spans="5:7" x14ac:dyDescent="0.2">
      <c r="E612" s="3"/>
      <c r="F612" s="59"/>
      <c r="G612" s="59"/>
    </row>
    <row r="613" spans="5:7" x14ac:dyDescent="0.2">
      <c r="E613" s="3"/>
    </row>
    <row r="614" spans="5:7" x14ac:dyDescent="0.2">
      <c r="E614" s="3"/>
    </row>
    <row r="615" spans="5:7" x14ac:dyDescent="0.2">
      <c r="E615" s="3"/>
    </row>
    <row r="616" spans="5:7" x14ac:dyDescent="0.2">
      <c r="E616" s="3"/>
    </row>
  </sheetData>
  <mergeCells count="8">
    <mergeCell ref="E9:F9"/>
    <mergeCell ref="E10:K10"/>
    <mergeCell ref="E11:K11"/>
    <mergeCell ref="E4:F4"/>
    <mergeCell ref="E7:F7"/>
    <mergeCell ref="E8:F8"/>
    <mergeCell ref="E5:F5"/>
    <mergeCell ref="E6:F6"/>
  </mergeCells>
  <conditionalFormatting sqref="E5">
    <cfRule type="expression" dxfId="1" priority="2">
      <formula>IF(LEN($E$5)&gt;10,TRUE)</formula>
    </cfRule>
  </conditionalFormatting>
  <conditionalFormatting sqref="E6">
    <cfRule type="expression" dxfId="0" priority="1">
      <formula>IF(ISERROR(DATEVALUE(TEXT($E$6,"YYYY-MM-DD")))=TRUE,TRUE)</formula>
    </cfRule>
  </conditionalFormatting>
  <dataValidations count="3">
    <dataValidation type="list" allowBlank="1" showInputMessage="1" showErrorMessage="1" sqref="E7">
      <formula1>LEDGER_LOOKUP</formula1>
    </dataValidation>
    <dataValidation type="list" allowBlank="1" showInputMessage="1" showErrorMessage="1" sqref="E4">
      <formula1>BU_LOOKUP</formula1>
    </dataValidation>
    <dataValidation type="list" allowBlank="1" showInputMessage="1" showErrorMessage="1" sqref="E8">
      <formula1>ENTRY_TYPES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60"/>
  <sheetViews>
    <sheetView workbookViewId="0">
      <pane ySplit="10" topLeftCell="A28" activePane="bottomLeft" state="frozenSplit"/>
      <selection pane="bottomLeft" activeCell="F33" sqref="F33"/>
    </sheetView>
  </sheetViews>
  <sheetFormatPr defaultColWidth="26" defaultRowHeight="12.75" x14ac:dyDescent="0.2"/>
  <cols>
    <col min="1" max="1" width="19.85546875" customWidth="1"/>
    <col min="2" max="2" width="16" style="2" customWidth="1"/>
    <col min="3" max="3" width="23.28515625" bestFit="1" customWidth="1"/>
    <col min="4" max="4" width="23.28515625" customWidth="1"/>
    <col min="5" max="5" width="14.5703125" bestFit="1" customWidth="1"/>
    <col min="6" max="6" width="9.140625" bestFit="1" customWidth="1"/>
    <col min="7" max="7" width="8.5703125" customWidth="1"/>
    <col min="8" max="8" width="12.28515625" style="2" bestFit="1" customWidth="1"/>
    <col min="9" max="9" width="12.140625" bestFit="1" customWidth="1"/>
    <col min="10" max="10" width="14.85546875" bestFit="1" customWidth="1"/>
    <col min="11" max="11" width="15.42578125" style="2" bestFit="1" customWidth="1"/>
    <col min="12" max="12" width="14.28515625" style="15" customWidth="1"/>
  </cols>
  <sheetData>
    <row r="1" spans="1:17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7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7" ht="13.5" thickBot="1" x14ac:dyDescent="0.25">
      <c r="A3" s="31" t="s">
        <v>62</v>
      </c>
      <c r="B3" s="32" t="s">
        <v>30</v>
      </c>
      <c r="C3" s="3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">
      <c r="A4" s="45">
        <v>1</v>
      </c>
      <c r="B4" s="46">
        <f>A4+1</f>
        <v>2</v>
      </c>
      <c r="C4" s="46">
        <f t="shared" ref="C4:H4" si="0">B4+1</f>
        <v>3</v>
      </c>
      <c r="D4" s="46">
        <f t="shared" si="0"/>
        <v>4</v>
      </c>
      <c r="E4" s="46">
        <f t="shared" si="0"/>
        <v>5</v>
      </c>
      <c r="F4" s="46">
        <f t="shared" si="0"/>
        <v>6</v>
      </c>
      <c r="G4" s="46">
        <f t="shared" si="0"/>
        <v>7</v>
      </c>
      <c r="H4" s="46">
        <f t="shared" si="0"/>
        <v>8</v>
      </c>
      <c r="I4" s="14"/>
      <c r="J4" s="14"/>
      <c r="K4" s="19"/>
      <c r="L4" s="25"/>
      <c r="M4" s="14"/>
      <c r="N4" s="14"/>
      <c r="O4" s="14"/>
    </row>
    <row r="5" spans="1:17" ht="38.25" x14ac:dyDescent="0.2">
      <c r="A5" s="7" t="s">
        <v>132</v>
      </c>
      <c r="B5" s="7" t="s">
        <v>133</v>
      </c>
      <c r="C5" s="7" t="s">
        <v>194</v>
      </c>
      <c r="D5" s="7" t="s">
        <v>199</v>
      </c>
      <c r="E5" s="7" t="s">
        <v>197</v>
      </c>
      <c r="F5" s="7" t="s">
        <v>203</v>
      </c>
      <c r="G5" s="7" t="s">
        <v>198</v>
      </c>
      <c r="H5" s="7" t="s">
        <v>204</v>
      </c>
      <c r="I5" s="14"/>
      <c r="J5" s="14"/>
      <c r="K5" s="14"/>
      <c r="L5" s="14"/>
      <c r="M5" s="14"/>
      <c r="N5" s="14"/>
      <c r="O5" s="14"/>
      <c r="P5" s="14"/>
      <c r="Q5" s="14"/>
    </row>
    <row r="6" spans="1:17" x14ac:dyDescent="0.2">
      <c r="A6" s="50" t="str">
        <f>A11</f>
        <v>COMMENTS</v>
      </c>
      <c r="B6" s="18">
        <v>1</v>
      </c>
      <c r="C6" s="18" t="s">
        <v>195</v>
      </c>
      <c r="D6" s="44" t="s">
        <v>201</v>
      </c>
      <c r="E6" s="18">
        <v>2</v>
      </c>
      <c r="F6" s="18">
        <v>1</v>
      </c>
      <c r="G6" s="18">
        <v>1</v>
      </c>
      <c r="H6" s="18">
        <v>0</v>
      </c>
      <c r="I6" s="14"/>
      <c r="J6" s="58" t="b">
        <v>0</v>
      </c>
      <c r="K6" s="14"/>
      <c r="L6" s="14"/>
      <c r="M6" s="14"/>
      <c r="N6" s="14"/>
      <c r="O6" s="14"/>
      <c r="P6" s="14"/>
      <c r="Q6" s="14"/>
    </row>
    <row r="7" spans="1:17" x14ac:dyDescent="0.2">
      <c r="A7" s="50" t="str">
        <f>A13</f>
        <v>KK_BD_HD_IMP</v>
      </c>
      <c r="B7" s="18">
        <v>2</v>
      </c>
      <c r="C7" s="18" t="s">
        <v>195</v>
      </c>
      <c r="D7" s="44" t="s">
        <v>200</v>
      </c>
      <c r="E7" s="18">
        <v>2</v>
      </c>
      <c r="F7" s="18">
        <v>1</v>
      </c>
      <c r="G7" s="18">
        <v>1</v>
      </c>
      <c r="H7" s="18">
        <v>0</v>
      </c>
      <c r="I7" s="14"/>
      <c r="J7" s="14"/>
      <c r="K7" s="14"/>
      <c r="L7" s="14"/>
      <c r="M7" s="14"/>
      <c r="N7" s="14"/>
      <c r="O7" s="14"/>
      <c r="P7" s="14"/>
      <c r="Q7" s="14"/>
    </row>
    <row r="8" spans="1:17" x14ac:dyDescent="0.2">
      <c r="A8" s="50" t="str">
        <f>A39</f>
        <v>KK_BD_LN_IMP</v>
      </c>
      <c r="B8" s="18">
        <v>3</v>
      </c>
      <c r="C8" s="18" t="s">
        <v>196</v>
      </c>
      <c r="D8" s="44" t="s">
        <v>202</v>
      </c>
      <c r="E8" s="18">
        <v>1</v>
      </c>
      <c r="F8" s="18">
        <v>1</v>
      </c>
      <c r="G8" s="18">
        <v>0</v>
      </c>
      <c r="H8" s="18">
        <v>2</v>
      </c>
      <c r="I8" s="14"/>
      <c r="J8" s="14"/>
      <c r="K8" s="14"/>
      <c r="L8" s="14"/>
      <c r="M8" s="14"/>
      <c r="N8" s="14"/>
      <c r="O8" s="14"/>
      <c r="P8" s="14"/>
      <c r="Q8" s="14"/>
    </row>
    <row r="9" spans="1:17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7" s="4" customFormat="1" ht="51" x14ac:dyDescent="0.2">
      <c r="A10" s="7" t="s">
        <v>63</v>
      </c>
      <c r="B10" s="7" t="s">
        <v>64</v>
      </c>
      <c r="C10" s="7" t="s">
        <v>3</v>
      </c>
      <c r="D10" s="7" t="s">
        <v>134</v>
      </c>
      <c r="E10" s="7" t="s">
        <v>65</v>
      </c>
      <c r="F10" s="7" t="s">
        <v>66</v>
      </c>
      <c r="G10" s="7" t="s">
        <v>67</v>
      </c>
      <c r="H10" s="7" t="s">
        <v>68</v>
      </c>
      <c r="I10" s="7" t="s">
        <v>4</v>
      </c>
      <c r="J10" s="7" t="s">
        <v>5</v>
      </c>
      <c r="K10" s="8" t="s">
        <v>2</v>
      </c>
      <c r="L10" s="16" t="s">
        <v>175</v>
      </c>
      <c r="M10" s="9" t="s">
        <v>72</v>
      </c>
    </row>
    <row r="11" spans="1:17" x14ac:dyDescent="0.2">
      <c r="A11" t="s">
        <v>31</v>
      </c>
      <c r="B11" s="2">
        <v>1</v>
      </c>
      <c r="C11" t="s">
        <v>6</v>
      </c>
      <c r="D11" t="s">
        <v>141</v>
      </c>
      <c r="E11" t="s">
        <v>7</v>
      </c>
      <c r="F11">
        <v>1</v>
      </c>
      <c r="G11">
        <v>1</v>
      </c>
      <c r="H11" s="2">
        <v>0</v>
      </c>
      <c r="I11" t="s">
        <v>32</v>
      </c>
      <c r="J11" t="s">
        <v>32</v>
      </c>
      <c r="K11" s="5" t="s">
        <v>69</v>
      </c>
      <c r="N11">
        <v>1</v>
      </c>
    </row>
    <row r="12" spans="1:17" x14ac:dyDescent="0.2">
      <c r="A12" t="s">
        <v>31</v>
      </c>
      <c r="B12" s="2">
        <v>2</v>
      </c>
      <c r="C12" t="s">
        <v>33</v>
      </c>
      <c r="D12" t="s">
        <v>93</v>
      </c>
      <c r="E12" t="s">
        <v>7</v>
      </c>
      <c r="F12">
        <v>2</v>
      </c>
      <c r="G12">
        <v>100</v>
      </c>
      <c r="H12" s="2">
        <v>0</v>
      </c>
      <c r="I12" t="s">
        <v>32</v>
      </c>
      <c r="J12" t="s">
        <v>32</v>
      </c>
      <c r="N12">
        <f>N11+1</f>
        <v>2</v>
      </c>
    </row>
    <row r="13" spans="1:17" x14ac:dyDescent="0.2">
      <c r="A13" s="3" t="s">
        <v>34</v>
      </c>
      <c r="B13" s="2">
        <v>1</v>
      </c>
      <c r="C13" t="s">
        <v>6</v>
      </c>
      <c r="D13" t="s">
        <v>141</v>
      </c>
      <c r="E13" t="s">
        <v>7</v>
      </c>
      <c r="F13">
        <v>1</v>
      </c>
      <c r="G13">
        <v>1</v>
      </c>
      <c r="H13" s="2">
        <v>0</v>
      </c>
      <c r="I13" t="s">
        <v>32</v>
      </c>
      <c r="J13" s="3" t="s">
        <v>32</v>
      </c>
      <c r="K13" s="5" t="s">
        <v>70</v>
      </c>
      <c r="N13">
        <f t="shared" ref="N13:N60" si="1">N12+1</f>
        <v>3</v>
      </c>
    </row>
    <row r="14" spans="1:17" ht="102" x14ac:dyDescent="0.2">
      <c r="A14" t="s">
        <v>34</v>
      </c>
      <c r="B14" s="2">
        <v>2</v>
      </c>
      <c r="C14" t="s">
        <v>35</v>
      </c>
      <c r="D14" t="s">
        <v>78</v>
      </c>
      <c r="E14" t="s">
        <v>7</v>
      </c>
      <c r="F14">
        <v>2</v>
      </c>
      <c r="G14">
        <v>1</v>
      </c>
      <c r="H14" s="2">
        <v>0</v>
      </c>
      <c r="I14" t="s">
        <v>32</v>
      </c>
      <c r="J14" t="s">
        <v>32</v>
      </c>
      <c r="M14" s="6" t="s">
        <v>73</v>
      </c>
      <c r="N14">
        <f t="shared" si="1"/>
        <v>4</v>
      </c>
    </row>
    <row r="15" spans="1:17" x14ac:dyDescent="0.2">
      <c r="A15" t="s">
        <v>34</v>
      </c>
      <c r="B15" s="2">
        <v>3</v>
      </c>
      <c r="C15" t="s">
        <v>9</v>
      </c>
      <c r="D15" t="s">
        <v>1</v>
      </c>
      <c r="E15" t="s">
        <v>7</v>
      </c>
      <c r="F15">
        <v>3</v>
      </c>
      <c r="G15">
        <v>5</v>
      </c>
      <c r="H15" s="2">
        <v>0</v>
      </c>
      <c r="I15" t="s">
        <v>32</v>
      </c>
      <c r="J15" t="s">
        <v>32</v>
      </c>
      <c r="N15">
        <f t="shared" si="1"/>
        <v>5</v>
      </c>
    </row>
    <row r="16" spans="1:17" x14ac:dyDescent="0.2">
      <c r="A16" t="s">
        <v>34</v>
      </c>
      <c r="B16" s="2">
        <v>4</v>
      </c>
      <c r="C16" t="s">
        <v>36</v>
      </c>
      <c r="D16" t="s">
        <v>75</v>
      </c>
      <c r="E16" t="s">
        <v>7</v>
      </c>
      <c r="F16">
        <v>8</v>
      </c>
      <c r="G16">
        <v>10</v>
      </c>
      <c r="H16" s="2">
        <v>0</v>
      </c>
      <c r="I16" t="s">
        <v>32</v>
      </c>
      <c r="J16" t="s">
        <v>32</v>
      </c>
      <c r="N16">
        <f t="shared" si="1"/>
        <v>6</v>
      </c>
    </row>
    <row r="17" spans="1:14" x14ac:dyDescent="0.2">
      <c r="A17" t="s">
        <v>34</v>
      </c>
      <c r="B17" s="2">
        <v>5</v>
      </c>
      <c r="C17" t="s">
        <v>37</v>
      </c>
      <c r="D17" t="s">
        <v>76</v>
      </c>
      <c r="E17" t="s">
        <v>38</v>
      </c>
      <c r="F17">
        <v>18</v>
      </c>
      <c r="G17">
        <v>8</v>
      </c>
      <c r="H17" s="2">
        <v>0</v>
      </c>
      <c r="I17" t="s">
        <v>8</v>
      </c>
      <c r="J17" t="s">
        <v>32</v>
      </c>
      <c r="N17">
        <f t="shared" si="1"/>
        <v>7</v>
      </c>
    </row>
    <row r="18" spans="1:14" x14ac:dyDescent="0.2">
      <c r="A18" t="s">
        <v>34</v>
      </c>
      <c r="B18" s="2">
        <v>7</v>
      </c>
      <c r="C18" s="56" t="s">
        <v>40</v>
      </c>
      <c r="D18" t="s">
        <v>143</v>
      </c>
      <c r="E18" t="s">
        <v>7</v>
      </c>
      <c r="F18">
        <v>26</v>
      </c>
      <c r="G18">
        <v>1</v>
      </c>
      <c r="H18" s="2">
        <v>0</v>
      </c>
      <c r="I18" t="s">
        <v>32</v>
      </c>
      <c r="J18" t="s">
        <v>32</v>
      </c>
      <c r="K18" s="2" t="str">
        <f>IF(parent_gen=TRUE,"Y","N")</f>
        <v>N</v>
      </c>
      <c r="N18">
        <f t="shared" si="1"/>
        <v>8</v>
      </c>
    </row>
    <row r="19" spans="1:14" x14ac:dyDescent="0.2">
      <c r="A19" t="s">
        <v>34</v>
      </c>
      <c r="B19" s="2">
        <v>8</v>
      </c>
      <c r="C19" t="s">
        <v>41</v>
      </c>
      <c r="D19" t="s">
        <v>144</v>
      </c>
      <c r="E19" t="s">
        <v>7</v>
      </c>
      <c r="F19">
        <v>27</v>
      </c>
      <c r="G19">
        <v>1</v>
      </c>
      <c r="H19" s="2">
        <v>0</v>
      </c>
      <c r="I19" t="s">
        <v>32</v>
      </c>
      <c r="J19" t="s">
        <v>32</v>
      </c>
      <c r="K19" s="5" t="s">
        <v>85</v>
      </c>
      <c r="N19">
        <f t="shared" si="1"/>
        <v>9</v>
      </c>
    </row>
    <row r="20" spans="1:14" x14ac:dyDescent="0.2">
      <c r="A20" t="s">
        <v>34</v>
      </c>
      <c r="B20" s="2">
        <v>6</v>
      </c>
      <c r="C20" t="s">
        <v>39</v>
      </c>
      <c r="D20" t="s">
        <v>142</v>
      </c>
      <c r="E20" t="s">
        <v>7</v>
      </c>
      <c r="F20">
        <v>28</v>
      </c>
      <c r="G20">
        <v>1</v>
      </c>
      <c r="H20" s="2">
        <v>0</v>
      </c>
      <c r="I20" t="s">
        <v>32</v>
      </c>
      <c r="J20" t="s">
        <v>32</v>
      </c>
      <c r="K20" s="2" t="str">
        <f>MID('Budget Journal'!ENTRY_TYPE,1,1)</f>
        <v/>
      </c>
      <c r="N20">
        <f t="shared" si="1"/>
        <v>10</v>
      </c>
    </row>
    <row r="21" spans="1:14" x14ac:dyDescent="0.2">
      <c r="A21" t="s">
        <v>34</v>
      </c>
      <c r="B21" s="2">
        <v>9</v>
      </c>
      <c r="C21" t="s">
        <v>42</v>
      </c>
      <c r="D21" t="s">
        <v>77</v>
      </c>
      <c r="E21" t="s">
        <v>7</v>
      </c>
      <c r="F21">
        <v>29</v>
      </c>
      <c r="G21">
        <v>10</v>
      </c>
      <c r="H21" s="2">
        <v>0</v>
      </c>
      <c r="I21" t="s">
        <v>32</v>
      </c>
      <c r="J21" t="s">
        <v>32</v>
      </c>
      <c r="N21">
        <f t="shared" si="1"/>
        <v>11</v>
      </c>
    </row>
    <row r="22" spans="1:14" x14ac:dyDescent="0.2">
      <c r="A22" t="s">
        <v>34</v>
      </c>
      <c r="B22" s="2">
        <v>10</v>
      </c>
      <c r="C22" t="s">
        <v>43</v>
      </c>
      <c r="D22" t="s">
        <v>93</v>
      </c>
      <c r="E22" t="s">
        <v>7</v>
      </c>
      <c r="F22">
        <v>39</v>
      </c>
      <c r="G22">
        <v>30</v>
      </c>
      <c r="H22" s="2">
        <v>0</v>
      </c>
      <c r="I22" t="s">
        <v>32</v>
      </c>
      <c r="J22" t="s">
        <v>32</v>
      </c>
      <c r="N22">
        <f t="shared" si="1"/>
        <v>12</v>
      </c>
    </row>
    <row r="23" spans="1:14" x14ac:dyDescent="0.2">
      <c r="A23" t="s">
        <v>34</v>
      </c>
      <c r="B23" s="2">
        <v>11</v>
      </c>
      <c r="C23" t="s">
        <v>44</v>
      </c>
      <c r="D23" t="s">
        <v>145</v>
      </c>
      <c r="E23" t="s">
        <v>7</v>
      </c>
      <c r="F23">
        <v>69</v>
      </c>
      <c r="G23">
        <v>3</v>
      </c>
      <c r="H23" s="2">
        <v>0</v>
      </c>
      <c r="I23" t="s">
        <v>32</v>
      </c>
      <c r="J23" t="s">
        <v>32</v>
      </c>
      <c r="K23" s="2" t="s">
        <v>29</v>
      </c>
      <c r="N23">
        <f t="shared" si="1"/>
        <v>13</v>
      </c>
    </row>
    <row r="24" spans="1:14" x14ac:dyDescent="0.2">
      <c r="A24" t="s">
        <v>34</v>
      </c>
      <c r="B24" s="2">
        <v>12</v>
      </c>
      <c r="C24" t="s">
        <v>45</v>
      </c>
      <c r="D24" t="s">
        <v>146</v>
      </c>
      <c r="E24" t="s">
        <v>7</v>
      </c>
      <c r="F24">
        <v>72</v>
      </c>
      <c r="G24">
        <v>5</v>
      </c>
      <c r="H24" s="2">
        <v>0</v>
      </c>
      <c r="I24" t="s">
        <v>32</v>
      </c>
      <c r="J24" t="s">
        <v>32</v>
      </c>
      <c r="K24" s="2" t="s">
        <v>104</v>
      </c>
      <c r="N24">
        <f t="shared" si="1"/>
        <v>14</v>
      </c>
    </row>
    <row r="25" spans="1:14" x14ac:dyDescent="0.2">
      <c r="A25" t="s">
        <v>34</v>
      </c>
      <c r="B25" s="2">
        <v>13</v>
      </c>
      <c r="C25" t="s">
        <v>46</v>
      </c>
      <c r="D25" t="s">
        <v>147</v>
      </c>
      <c r="E25" t="s">
        <v>38</v>
      </c>
      <c r="F25">
        <v>77</v>
      </c>
      <c r="G25">
        <v>8</v>
      </c>
      <c r="H25" s="2">
        <v>0</v>
      </c>
      <c r="I25" t="s">
        <v>8</v>
      </c>
      <c r="J25" t="s">
        <v>32</v>
      </c>
      <c r="K25" s="17" t="str">
        <f ca="1">TEXT(NOW(),"mmddyyyy")</f>
        <v>06302015</v>
      </c>
      <c r="N25">
        <f t="shared" si="1"/>
        <v>15</v>
      </c>
    </row>
    <row r="26" spans="1:14" x14ac:dyDescent="0.2">
      <c r="A26" t="s">
        <v>34</v>
      </c>
      <c r="B26" s="2">
        <v>14</v>
      </c>
      <c r="C26" t="s">
        <v>47</v>
      </c>
      <c r="D26" t="s">
        <v>148</v>
      </c>
      <c r="E26" t="s">
        <v>28</v>
      </c>
      <c r="F26">
        <v>85</v>
      </c>
      <c r="G26">
        <v>17</v>
      </c>
      <c r="H26" s="2">
        <v>8</v>
      </c>
      <c r="I26" t="s">
        <v>32</v>
      </c>
      <c r="J26" t="s">
        <v>32</v>
      </c>
      <c r="K26" s="2">
        <v>1</v>
      </c>
      <c r="N26">
        <f t="shared" si="1"/>
        <v>16</v>
      </c>
    </row>
    <row r="27" spans="1:14" x14ac:dyDescent="0.2">
      <c r="A27" t="s">
        <v>48</v>
      </c>
      <c r="B27" s="2">
        <v>1</v>
      </c>
      <c r="C27" t="s">
        <v>6</v>
      </c>
      <c r="D27" t="s">
        <v>141</v>
      </c>
      <c r="E27" t="s">
        <v>7</v>
      </c>
      <c r="F27">
        <v>1</v>
      </c>
      <c r="G27">
        <v>1</v>
      </c>
      <c r="H27" s="2">
        <v>0</v>
      </c>
      <c r="I27" t="s">
        <v>32</v>
      </c>
      <c r="J27" t="s">
        <v>32</v>
      </c>
      <c r="K27" s="5" t="s">
        <v>71</v>
      </c>
      <c r="N27">
        <f t="shared" si="1"/>
        <v>17</v>
      </c>
    </row>
    <row r="28" spans="1:14" ht="76.5" x14ac:dyDescent="0.2">
      <c r="A28" t="s">
        <v>48</v>
      </c>
      <c r="B28" s="2">
        <v>2</v>
      </c>
      <c r="C28" t="s">
        <v>49</v>
      </c>
      <c r="D28" t="s">
        <v>149</v>
      </c>
      <c r="E28" t="s">
        <v>27</v>
      </c>
      <c r="F28">
        <v>2</v>
      </c>
      <c r="G28">
        <v>9</v>
      </c>
      <c r="H28" s="2">
        <v>0</v>
      </c>
      <c r="I28" t="s">
        <v>32</v>
      </c>
      <c r="J28" t="s">
        <v>32</v>
      </c>
      <c r="K28" s="2" t="s">
        <v>105</v>
      </c>
      <c r="M28" s="6" t="s">
        <v>74</v>
      </c>
      <c r="N28">
        <f t="shared" si="1"/>
        <v>18</v>
      </c>
    </row>
    <row r="29" spans="1:14" x14ac:dyDescent="0.2">
      <c r="A29" t="s">
        <v>48</v>
      </c>
      <c r="B29" s="2">
        <v>3</v>
      </c>
      <c r="C29" t="s">
        <v>10</v>
      </c>
      <c r="D29" t="s">
        <v>100</v>
      </c>
      <c r="E29" t="s">
        <v>7</v>
      </c>
      <c r="F29">
        <v>11</v>
      </c>
      <c r="G29">
        <v>10</v>
      </c>
      <c r="H29" s="2">
        <v>0</v>
      </c>
      <c r="I29" t="s">
        <v>32</v>
      </c>
      <c r="J29" t="s">
        <v>32</v>
      </c>
      <c r="N29">
        <f t="shared" si="1"/>
        <v>19</v>
      </c>
    </row>
    <row r="30" spans="1:14" x14ac:dyDescent="0.2">
      <c r="A30" t="s">
        <v>48</v>
      </c>
      <c r="B30" s="2">
        <v>4</v>
      </c>
      <c r="C30" t="s">
        <v>11</v>
      </c>
      <c r="D30" t="s">
        <v>101</v>
      </c>
      <c r="E30" t="s">
        <v>7</v>
      </c>
      <c r="F30">
        <v>21</v>
      </c>
      <c r="G30">
        <v>10</v>
      </c>
      <c r="H30" s="2">
        <v>0</v>
      </c>
      <c r="I30" t="s">
        <v>32</v>
      </c>
      <c r="J30" t="s">
        <v>32</v>
      </c>
      <c r="N30">
        <f t="shared" si="1"/>
        <v>20</v>
      </c>
    </row>
    <row r="31" spans="1:14" x14ac:dyDescent="0.2">
      <c r="A31" t="s">
        <v>48</v>
      </c>
      <c r="B31" s="2">
        <v>5</v>
      </c>
      <c r="C31" t="s">
        <v>12</v>
      </c>
      <c r="D31" t="s">
        <v>150</v>
      </c>
      <c r="E31" t="s">
        <v>7</v>
      </c>
      <c r="F31">
        <v>31</v>
      </c>
      <c r="G31">
        <v>8</v>
      </c>
      <c r="H31" s="2">
        <v>0</v>
      </c>
      <c r="I31" t="s">
        <v>32</v>
      </c>
      <c r="J31" t="s">
        <v>32</v>
      </c>
      <c r="N31">
        <f t="shared" si="1"/>
        <v>21</v>
      </c>
    </row>
    <row r="32" spans="1:14" x14ac:dyDescent="0.2">
      <c r="A32" t="s">
        <v>48</v>
      </c>
      <c r="B32" s="2">
        <v>6</v>
      </c>
      <c r="C32" t="s">
        <v>13</v>
      </c>
      <c r="D32" t="s">
        <v>151</v>
      </c>
      <c r="E32" t="s">
        <v>7</v>
      </c>
      <c r="F32">
        <v>39</v>
      </c>
      <c r="G32">
        <v>6</v>
      </c>
      <c r="H32" s="2">
        <v>0</v>
      </c>
      <c r="I32" t="s">
        <v>32</v>
      </c>
      <c r="J32" t="s">
        <v>32</v>
      </c>
      <c r="N32">
        <f t="shared" si="1"/>
        <v>22</v>
      </c>
    </row>
    <row r="33" spans="1:14" x14ac:dyDescent="0.2">
      <c r="A33" t="s">
        <v>48</v>
      </c>
      <c r="B33" s="2">
        <v>7</v>
      </c>
      <c r="C33" t="s">
        <v>14</v>
      </c>
      <c r="D33" t="s">
        <v>152</v>
      </c>
      <c r="E33" t="s">
        <v>7</v>
      </c>
      <c r="F33">
        <v>45</v>
      </c>
      <c r="G33">
        <v>5</v>
      </c>
      <c r="H33" s="2">
        <v>0</v>
      </c>
      <c r="I33" t="s">
        <v>32</v>
      </c>
      <c r="J33" t="s">
        <v>32</v>
      </c>
      <c r="N33">
        <f t="shared" si="1"/>
        <v>23</v>
      </c>
    </row>
    <row r="34" spans="1:14" x14ac:dyDescent="0.2">
      <c r="A34" t="s">
        <v>48</v>
      </c>
      <c r="B34" s="2">
        <v>8</v>
      </c>
      <c r="C34" t="s">
        <v>15</v>
      </c>
      <c r="D34" t="s">
        <v>153</v>
      </c>
      <c r="E34" t="s">
        <v>7</v>
      </c>
      <c r="F34">
        <v>50</v>
      </c>
      <c r="G34">
        <v>5</v>
      </c>
      <c r="H34" s="2">
        <v>0</v>
      </c>
      <c r="I34" t="s">
        <v>32</v>
      </c>
      <c r="J34" t="s">
        <v>32</v>
      </c>
      <c r="N34">
        <f t="shared" si="1"/>
        <v>24</v>
      </c>
    </row>
    <row r="35" spans="1:14" x14ac:dyDescent="0.2">
      <c r="A35" t="s">
        <v>48</v>
      </c>
      <c r="B35" s="2">
        <v>9</v>
      </c>
      <c r="C35" t="s">
        <v>16</v>
      </c>
      <c r="D35" t="s">
        <v>154</v>
      </c>
      <c r="E35" t="s">
        <v>7</v>
      </c>
      <c r="F35">
        <v>55</v>
      </c>
      <c r="G35">
        <v>5</v>
      </c>
      <c r="H35" s="2">
        <v>0</v>
      </c>
      <c r="I35" t="s">
        <v>32</v>
      </c>
      <c r="J35" t="s">
        <v>32</v>
      </c>
      <c r="N35">
        <f t="shared" si="1"/>
        <v>25</v>
      </c>
    </row>
    <row r="36" spans="1:14" x14ac:dyDescent="0.2">
      <c r="A36" t="s">
        <v>48</v>
      </c>
      <c r="B36" s="2">
        <v>10</v>
      </c>
      <c r="C36" t="s">
        <v>17</v>
      </c>
      <c r="D36" t="s">
        <v>155</v>
      </c>
      <c r="E36" t="s">
        <v>7</v>
      </c>
      <c r="F36">
        <v>60</v>
      </c>
      <c r="G36">
        <v>8</v>
      </c>
      <c r="H36" s="2">
        <v>0</v>
      </c>
      <c r="I36" t="s">
        <v>32</v>
      </c>
      <c r="J36" t="s">
        <v>32</v>
      </c>
      <c r="N36">
        <f t="shared" si="1"/>
        <v>26</v>
      </c>
    </row>
    <row r="37" spans="1:14" x14ac:dyDescent="0.2">
      <c r="A37" t="s">
        <v>48</v>
      </c>
      <c r="B37" s="2">
        <v>11</v>
      </c>
      <c r="C37" t="s">
        <v>18</v>
      </c>
      <c r="D37" t="s">
        <v>156</v>
      </c>
      <c r="E37" t="s">
        <v>7</v>
      </c>
      <c r="F37">
        <v>68</v>
      </c>
      <c r="G37">
        <v>5</v>
      </c>
      <c r="H37" s="2">
        <v>0</v>
      </c>
      <c r="I37" t="s">
        <v>32</v>
      </c>
      <c r="J37" t="s">
        <v>32</v>
      </c>
      <c r="N37">
        <f t="shared" si="1"/>
        <v>27</v>
      </c>
    </row>
    <row r="38" spans="1:14" x14ac:dyDescent="0.2">
      <c r="A38" t="s">
        <v>48</v>
      </c>
      <c r="B38" s="2">
        <v>12</v>
      </c>
      <c r="C38" t="s">
        <v>19</v>
      </c>
      <c r="D38" t="s">
        <v>157</v>
      </c>
      <c r="E38" t="s">
        <v>7</v>
      </c>
      <c r="F38">
        <v>73</v>
      </c>
      <c r="G38">
        <v>10</v>
      </c>
      <c r="H38" s="2">
        <v>0</v>
      </c>
      <c r="I38" t="s">
        <v>32</v>
      </c>
      <c r="J38" t="s">
        <v>32</v>
      </c>
      <c r="N38">
        <f t="shared" si="1"/>
        <v>28</v>
      </c>
    </row>
    <row r="39" spans="1:14" x14ac:dyDescent="0.2">
      <c r="A39" t="s">
        <v>48</v>
      </c>
      <c r="B39" s="2">
        <v>13</v>
      </c>
      <c r="C39" t="s">
        <v>20</v>
      </c>
      <c r="D39" t="s">
        <v>158</v>
      </c>
      <c r="E39" t="s">
        <v>7</v>
      </c>
      <c r="F39">
        <v>83</v>
      </c>
      <c r="G39">
        <v>10</v>
      </c>
      <c r="H39" s="2">
        <v>0</v>
      </c>
      <c r="I39" t="s">
        <v>32</v>
      </c>
      <c r="J39" t="s">
        <v>32</v>
      </c>
      <c r="N39">
        <f t="shared" si="1"/>
        <v>29</v>
      </c>
    </row>
    <row r="40" spans="1:14" x14ac:dyDescent="0.2">
      <c r="A40" t="s">
        <v>48</v>
      </c>
      <c r="B40" s="2">
        <v>14</v>
      </c>
      <c r="C40" t="s">
        <v>21</v>
      </c>
      <c r="D40" t="s">
        <v>159</v>
      </c>
      <c r="E40" t="s">
        <v>7</v>
      </c>
      <c r="F40">
        <v>93</v>
      </c>
      <c r="G40">
        <v>10</v>
      </c>
      <c r="H40" s="2">
        <v>0</v>
      </c>
      <c r="I40" t="s">
        <v>32</v>
      </c>
      <c r="J40" t="s">
        <v>32</v>
      </c>
      <c r="N40">
        <f t="shared" si="1"/>
        <v>30</v>
      </c>
    </row>
    <row r="41" spans="1:14" x14ac:dyDescent="0.2">
      <c r="A41" t="s">
        <v>48</v>
      </c>
      <c r="B41" s="2">
        <v>15</v>
      </c>
      <c r="C41" t="s">
        <v>22</v>
      </c>
      <c r="D41" t="s">
        <v>160</v>
      </c>
      <c r="E41" t="s">
        <v>7</v>
      </c>
      <c r="F41">
        <v>103</v>
      </c>
      <c r="G41">
        <v>10</v>
      </c>
      <c r="H41" s="2">
        <v>0</v>
      </c>
      <c r="I41" t="s">
        <v>32</v>
      </c>
      <c r="J41" t="s">
        <v>32</v>
      </c>
      <c r="N41">
        <f t="shared" si="1"/>
        <v>31</v>
      </c>
    </row>
    <row r="42" spans="1:14" x14ac:dyDescent="0.2">
      <c r="A42" t="s">
        <v>48</v>
      </c>
      <c r="B42" s="2">
        <v>16</v>
      </c>
      <c r="C42" t="s">
        <v>23</v>
      </c>
      <c r="D42" t="s">
        <v>161</v>
      </c>
      <c r="E42" t="s">
        <v>7</v>
      </c>
      <c r="F42">
        <v>113</v>
      </c>
      <c r="G42">
        <v>10</v>
      </c>
      <c r="H42" s="2">
        <v>0</v>
      </c>
      <c r="I42" t="s">
        <v>32</v>
      </c>
      <c r="J42" t="s">
        <v>32</v>
      </c>
      <c r="N42">
        <f t="shared" si="1"/>
        <v>32</v>
      </c>
    </row>
    <row r="43" spans="1:14" x14ac:dyDescent="0.2">
      <c r="A43" t="s">
        <v>48</v>
      </c>
      <c r="B43" s="2">
        <v>17</v>
      </c>
      <c r="C43" t="s">
        <v>50</v>
      </c>
      <c r="D43" t="s">
        <v>103</v>
      </c>
      <c r="E43" t="s">
        <v>7</v>
      </c>
      <c r="F43">
        <v>123</v>
      </c>
      <c r="G43">
        <v>5</v>
      </c>
      <c r="H43" s="2">
        <v>0</v>
      </c>
      <c r="I43" t="s">
        <v>32</v>
      </c>
      <c r="J43" t="s">
        <v>32</v>
      </c>
      <c r="N43">
        <f t="shared" si="1"/>
        <v>33</v>
      </c>
    </row>
    <row r="44" spans="1:14" x14ac:dyDescent="0.2">
      <c r="A44" t="s">
        <v>48</v>
      </c>
      <c r="B44" s="2">
        <v>18</v>
      </c>
      <c r="C44" t="s">
        <v>24</v>
      </c>
      <c r="D44" t="s">
        <v>162</v>
      </c>
      <c r="E44" t="s">
        <v>7</v>
      </c>
      <c r="F44">
        <v>128</v>
      </c>
      <c r="G44">
        <v>15</v>
      </c>
      <c r="H44" s="2">
        <v>0</v>
      </c>
      <c r="I44" t="s">
        <v>32</v>
      </c>
      <c r="J44" t="s">
        <v>32</v>
      </c>
      <c r="N44">
        <f t="shared" si="1"/>
        <v>34</v>
      </c>
    </row>
    <row r="45" spans="1:14" x14ac:dyDescent="0.2">
      <c r="A45" t="s">
        <v>48</v>
      </c>
      <c r="B45" s="2">
        <v>19</v>
      </c>
      <c r="C45" t="s">
        <v>51</v>
      </c>
      <c r="D45" t="s">
        <v>163</v>
      </c>
      <c r="E45" t="s">
        <v>7</v>
      </c>
      <c r="F45">
        <v>143</v>
      </c>
      <c r="G45">
        <v>15</v>
      </c>
      <c r="H45" s="2">
        <v>0</v>
      </c>
      <c r="I45" t="s">
        <v>32</v>
      </c>
      <c r="J45" t="s">
        <v>32</v>
      </c>
      <c r="N45">
        <f t="shared" si="1"/>
        <v>35</v>
      </c>
    </row>
    <row r="46" spans="1:14" x14ac:dyDescent="0.2">
      <c r="A46" t="s">
        <v>48</v>
      </c>
      <c r="B46" s="2">
        <v>20</v>
      </c>
      <c r="C46" t="s">
        <v>52</v>
      </c>
      <c r="D46" t="s">
        <v>164</v>
      </c>
      <c r="E46" t="s">
        <v>7</v>
      </c>
      <c r="F46">
        <v>158</v>
      </c>
      <c r="G46">
        <v>5</v>
      </c>
      <c r="H46" s="2">
        <v>0</v>
      </c>
      <c r="I46" t="s">
        <v>32</v>
      </c>
      <c r="J46" t="s">
        <v>32</v>
      </c>
      <c r="N46">
        <f t="shared" si="1"/>
        <v>36</v>
      </c>
    </row>
    <row r="47" spans="1:14" x14ac:dyDescent="0.2">
      <c r="A47" t="s">
        <v>48</v>
      </c>
      <c r="B47" s="2">
        <v>21</v>
      </c>
      <c r="C47" t="s">
        <v>25</v>
      </c>
      <c r="D47" t="s">
        <v>99</v>
      </c>
      <c r="E47" t="s">
        <v>7</v>
      </c>
      <c r="F47">
        <v>163</v>
      </c>
      <c r="G47">
        <v>8</v>
      </c>
      <c r="H47" s="2">
        <v>0</v>
      </c>
      <c r="I47" t="s">
        <v>32</v>
      </c>
      <c r="J47" t="s">
        <v>32</v>
      </c>
      <c r="N47">
        <f t="shared" si="1"/>
        <v>37</v>
      </c>
    </row>
    <row r="48" spans="1:14" x14ac:dyDescent="0.2">
      <c r="A48" t="s">
        <v>48</v>
      </c>
      <c r="B48" s="2">
        <v>22</v>
      </c>
      <c r="C48" t="s">
        <v>26</v>
      </c>
      <c r="D48" t="s">
        <v>165</v>
      </c>
      <c r="E48" t="s">
        <v>7</v>
      </c>
      <c r="F48">
        <v>171</v>
      </c>
      <c r="G48">
        <v>3</v>
      </c>
      <c r="H48" s="2">
        <v>0</v>
      </c>
      <c r="I48" t="s">
        <v>32</v>
      </c>
      <c r="J48" t="s">
        <v>32</v>
      </c>
      <c r="N48">
        <f t="shared" si="1"/>
        <v>38</v>
      </c>
    </row>
    <row r="49" spans="1:14" x14ac:dyDescent="0.2">
      <c r="A49" t="s">
        <v>48</v>
      </c>
      <c r="B49" s="2">
        <v>23</v>
      </c>
      <c r="C49" t="s">
        <v>53</v>
      </c>
      <c r="D49" t="s">
        <v>166</v>
      </c>
      <c r="E49" t="s">
        <v>28</v>
      </c>
      <c r="F49">
        <v>174</v>
      </c>
      <c r="G49">
        <v>17</v>
      </c>
      <c r="H49" s="2">
        <v>2</v>
      </c>
      <c r="I49" t="s">
        <v>32</v>
      </c>
      <c r="J49" t="s">
        <v>32</v>
      </c>
      <c r="N49">
        <f t="shared" si="1"/>
        <v>39</v>
      </c>
    </row>
    <row r="50" spans="1:14" x14ac:dyDescent="0.2">
      <c r="A50" t="s">
        <v>48</v>
      </c>
      <c r="B50" s="2">
        <v>24</v>
      </c>
      <c r="C50" t="s">
        <v>44</v>
      </c>
      <c r="D50" t="s">
        <v>145</v>
      </c>
      <c r="E50" t="s">
        <v>7</v>
      </c>
      <c r="F50">
        <v>191</v>
      </c>
      <c r="G50">
        <v>3</v>
      </c>
      <c r="H50" s="2">
        <v>0</v>
      </c>
      <c r="I50" t="s">
        <v>32</v>
      </c>
      <c r="J50" t="s">
        <v>32</v>
      </c>
      <c r="N50">
        <f t="shared" si="1"/>
        <v>40</v>
      </c>
    </row>
    <row r="51" spans="1:14" x14ac:dyDescent="0.2">
      <c r="A51" t="s">
        <v>48</v>
      </c>
      <c r="B51" s="2">
        <v>25</v>
      </c>
      <c r="C51" t="s">
        <v>54</v>
      </c>
      <c r="D51" t="s">
        <v>167</v>
      </c>
      <c r="E51" t="s">
        <v>28</v>
      </c>
      <c r="F51">
        <v>194</v>
      </c>
      <c r="G51">
        <v>28</v>
      </c>
      <c r="H51" s="2">
        <v>3</v>
      </c>
      <c r="I51" t="s">
        <v>32</v>
      </c>
      <c r="J51" t="s">
        <v>32</v>
      </c>
      <c r="N51">
        <f t="shared" si="1"/>
        <v>41</v>
      </c>
    </row>
    <row r="52" spans="1:14" x14ac:dyDescent="0.2">
      <c r="A52" t="s">
        <v>48</v>
      </c>
      <c r="B52" s="2">
        <v>26</v>
      </c>
      <c r="C52" t="s">
        <v>55</v>
      </c>
      <c r="D52" t="s">
        <v>168</v>
      </c>
      <c r="E52" t="s">
        <v>7</v>
      </c>
      <c r="F52">
        <v>222</v>
      </c>
      <c r="G52">
        <v>10</v>
      </c>
      <c r="H52" s="2">
        <v>0</v>
      </c>
      <c r="I52" t="s">
        <v>32</v>
      </c>
      <c r="J52" t="s">
        <v>32</v>
      </c>
      <c r="N52">
        <f t="shared" si="1"/>
        <v>42</v>
      </c>
    </row>
    <row r="53" spans="1:14" x14ac:dyDescent="0.2">
      <c r="A53" t="s">
        <v>48</v>
      </c>
      <c r="B53" s="2">
        <v>27</v>
      </c>
      <c r="C53" t="s">
        <v>56</v>
      </c>
      <c r="D53" t="s">
        <v>169</v>
      </c>
      <c r="E53" t="s">
        <v>7</v>
      </c>
      <c r="F53">
        <v>232</v>
      </c>
      <c r="G53">
        <v>30</v>
      </c>
      <c r="H53" s="2">
        <v>0</v>
      </c>
      <c r="I53" t="s">
        <v>32</v>
      </c>
      <c r="J53" t="s">
        <v>32</v>
      </c>
      <c r="N53">
        <f t="shared" si="1"/>
        <v>43</v>
      </c>
    </row>
    <row r="54" spans="1:14" x14ac:dyDescent="0.2">
      <c r="A54" t="s">
        <v>48</v>
      </c>
      <c r="B54" s="2">
        <v>28</v>
      </c>
      <c r="C54" t="s">
        <v>45</v>
      </c>
      <c r="D54" t="s">
        <v>146</v>
      </c>
      <c r="E54" t="s">
        <v>7</v>
      </c>
      <c r="F54">
        <v>262</v>
      </c>
      <c r="G54">
        <v>5</v>
      </c>
      <c r="H54" s="2">
        <v>0</v>
      </c>
      <c r="I54" t="s">
        <v>32</v>
      </c>
      <c r="J54" t="s">
        <v>32</v>
      </c>
      <c r="K54" s="2" t="s">
        <v>104</v>
      </c>
      <c r="N54">
        <f t="shared" si="1"/>
        <v>44</v>
      </c>
    </row>
    <row r="55" spans="1:14" x14ac:dyDescent="0.2">
      <c r="A55" t="s">
        <v>48</v>
      </c>
      <c r="B55" s="2">
        <v>29</v>
      </c>
      <c r="C55" t="s">
        <v>47</v>
      </c>
      <c r="D55" t="s">
        <v>148</v>
      </c>
      <c r="E55" t="s">
        <v>28</v>
      </c>
      <c r="F55">
        <v>267</v>
      </c>
      <c r="G55">
        <v>17</v>
      </c>
      <c r="H55" s="2">
        <v>8</v>
      </c>
      <c r="I55" t="s">
        <v>32</v>
      </c>
      <c r="J55" t="s">
        <v>32</v>
      </c>
      <c r="K55" s="2">
        <v>1</v>
      </c>
      <c r="N55">
        <f t="shared" si="1"/>
        <v>45</v>
      </c>
    </row>
    <row r="56" spans="1:14" x14ac:dyDescent="0.2">
      <c r="A56" t="s">
        <v>48</v>
      </c>
      <c r="B56" s="2">
        <v>30</v>
      </c>
      <c r="C56" t="s">
        <v>57</v>
      </c>
      <c r="D56" t="s">
        <v>170</v>
      </c>
      <c r="E56" t="s">
        <v>28</v>
      </c>
      <c r="F56">
        <v>284</v>
      </c>
      <c r="G56">
        <v>28</v>
      </c>
      <c r="H56" s="2">
        <v>3</v>
      </c>
      <c r="I56" t="s">
        <v>32</v>
      </c>
      <c r="J56" t="s">
        <v>32</v>
      </c>
      <c r="N56">
        <f t="shared" si="1"/>
        <v>46</v>
      </c>
    </row>
    <row r="57" spans="1:14" x14ac:dyDescent="0.2">
      <c r="A57" t="s">
        <v>48</v>
      </c>
      <c r="B57" s="2">
        <v>31</v>
      </c>
      <c r="C57" t="s">
        <v>58</v>
      </c>
      <c r="D57" t="s">
        <v>171</v>
      </c>
      <c r="E57" t="s">
        <v>7</v>
      </c>
      <c r="F57">
        <v>312</v>
      </c>
      <c r="G57">
        <v>10</v>
      </c>
      <c r="H57" s="2">
        <v>0</v>
      </c>
      <c r="I57" t="s">
        <v>32</v>
      </c>
      <c r="J57" t="s">
        <v>32</v>
      </c>
      <c r="N57">
        <f t="shared" si="1"/>
        <v>47</v>
      </c>
    </row>
    <row r="58" spans="1:14" x14ac:dyDescent="0.2">
      <c r="A58" t="s">
        <v>48</v>
      </c>
      <c r="B58" s="2">
        <v>32</v>
      </c>
      <c r="C58" t="s">
        <v>59</v>
      </c>
      <c r="D58" t="s">
        <v>172</v>
      </c>
      <c r="E58" t="s">
        <v>38</v>
      </c>
      <c r="F58">
        <v>322</v>
      </c>
      <c r="G58">
        <v>8</v>
      </c>
      <c r="H58" s="2">
        <v>0</v>
      </c>
      <c r="I58" t="s">
        <v>8</v>
      </c>
      <c r="J58" t="s">
        <v>32</v>
      </c>
      <c r="N58">
        <f t="shared" si="1"/>
        <v>48</v>
      </c>
    </row>
    <row r="59" spans="1:14" x14ac:dyDescent="0.2">
      <c r="A59" t="s">
        <v>48</v>
      </c>
      <c r="B59" s="2">
        <v>33</v>
      </c>
      <c r="C59" t="s">
        <v>60</v>
      </c>
      <c r="D59" t="s">
        <v>173</v>
      </c>
      <c r="E59" t="s">
        <v>38</v>
      </c>
      <c r="F59">
        <v>330</v>
      </c>
      <c r="G59">
        <v>8</v>
      </c>
      <c r="H59" s="2">
        <v>0</v>
      </c>
      <c r="I59" t="s">
        <v>8</v>
      </c>
      <c r="J59" t="s">
        <v>32</v>
      </c>
      <c r="N59">
        <f t="shared" si="1"/>
        <v>49</v>
      </c>
    </row>
    <row r="60" spans="1:14" x14ac:dyDescent="0.2">
      <c r="A60" t="s">
        <v>48</v>
      </c>
      <c r="B60" s="2">
        <v>34</v>
      </c>
      <c r="C60" t="s">
        <v>61</v>
      </c>
      <c r="D60" t="s">
        <v>174</v>
      </c>
      <c r="E60" t="s">
        <v>7</v>
      </c>
      <c r="F60">
        <v>338</v>
      </c>
      <c r="G60">
        <v>6</v>
      </c>
      <c r="H60" s="2">
        <v>0</v>
      </c>
      <c r="I60" t="s">
        <v>32</v>
      </c>
      <c r="J60" t="s">
        <v>32</v>
      </c>
      <c r="N60">
        <f t="shared" si="1"/>
        <v>50</v>
      </c>
    </row>
  </sheetData>
  <sortState ref="A13:M26">
    <sortCondition ref="F13:F2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Z41"/>
  <sheetViews>
    <sheetView workbookViewId="0">
      <selection activeCell="A30" sqref="A30"/>
    </sheetView>
  </sheetViews>
  <sheetFormatPr defaultRowHeight="12.75" x14ac:dyDescent="0.2"/>
  <cols>
    <col min="1" max="1" width="28.140625" customWidth="1"/>
  </cols>
  <sheetData>
    <row r="1" spans="1:26" ht="24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x14ac:dyDescent="0.2">
      <c r="A2" s="27" t="s">
        <v>139</v>
      </c>
      <c r="B2" s="28" t="s">
        <v>137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5.2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x14ac:dyDescent="0.2">
      <c r="A5" s="30" t="s">
        <v>140</v>
      </c>
    </row>
    <row r="6" spans="1:26" ht="9.75" customHeight="1" x14ac:dyDescent="0.2">
      <c r="A6" s="3"/>
    </row>
    <row r="7" spans="1:26" x14ac:dyDescent="0.2">
      <c r="A7" s="26" t="s">
        <v>138</v>
      </c>
      <c r="B7" t="str">
        <f>MAP_BUDG_JRNL_FLATFILE!B3</f>
        <v>KK_BUDGET_JRNL_IMPORT</v>
      </c>
    </row>
    <row r="9" spans="1:26" x14ac:dyDescent="0.2">
      <c r="A9" t="s">
        <v>106</v>
      </c>
    </row>
    <row r="10" spans="1:26" x14ac:dyDescent="0.2">
      <c r="A10" t="s">
        <v>107</v>
      </c>
    </row>
    <row r="11" spans="1:26" x14ac:dyDescent="0.2">
      <c r="A11" t="s">
        <v>108</v>
      </c>
    </row>
    <row r="12" spans="1:26" x14ac:dyDescent="0.2">
      <c r="A12" t="s">
        <v>109</v>
      </c>
    </row>
    <row r="13" spans="1:26" x14ac:dyDescent="0.2">
      <c r="A13" t="s">
        <v>110</v>
      </c>
    </row>
    <row r="14" spans="1:26" x14ac:dyDescent="0.2">
      <c r="A14" t="s">
        <v>135</v>
      </c>
    </row>
    <row r="15" spans="1:26" x14ac:dyDescent="0.2">
      <c r="A15" t="s">
        <v>111</v>
      </c>
    </row>
    <row r="16" spans="1:26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136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tr">
        <f>"      " &amp; IF(SCHEMA&lt;&gt;"",SCHEMA &amp; ".","") &amp; "PSFLDSEGDEFN A"</f>
        <v xml:space="preserve">      SYSADM.PSFLDSEGDEFN A</v>
      </c>
    </row>
    <row r="31" spans="1:1" x14ac:dyDescent="0.2">
      <c r="A31" t="str">
        <f>"     ," &amp; IF(SCHEMA&lt;&gt;"",SCHEMA &amp; ".","") &amp; "PSFLDSEGDEFN B"</f>
        <v xml:space="preserve">     ,SYSADM.PSFLDSEGDEFN B</v>
      </c>
    </row>
    <row r="32" spans="1:1" x14ac:dyDescent="0.2">
      <c r="A32" t="str">
        <f>"     ,"&amp;IF(SCHEMA&lt;&gt;"",SCHEMA&amp;".","")&amp;"PSFLDFIELDDEFN C"</f>
        <v xml:space="preserve">     ,SYSADM.PSFLDFIELDDEFN C</v>
      </c>
    </row>
    <row r="33" spans="1:1" x14ac:dyDescent="0.2">
      <c r="A33" t="str">
        <f>"     ,"&amp;IF(SCHEMA&lt;&gt;"",SCHEMA&amp;".","")&amp;"PSDBFIELD D  LEFT OUTER JOIN " &amp; IF(SCHEMA&lt;&gt;"",SCHEMA&amp;".","") &amp; "PSDBFLDLABL E ON D.FIELDNAME = E.FIELDNAME AND E.DEFAULT_LABEL = 1"</f>
        <v xml:space="preserve">     ,SYSADM.PSDBFIELD D  LEFT OUTER JOIN SYSADM.PSDBFLDLABL E ON D.FIELDNAME = E.FIELDNAME AND E.DEFAULT_LABEL = 1</v>
      </c>
    </row>
    <row r="34" spans="1:1" x14ac:dyDescent="0.2">
      <c r="A34" t="s">
        <v>125</v>
      </c>
    </row>
    <row r="35" spans="1:1" x14ac:dyDescent="0.2">
      <c r="A35" t="str">
        <f>"     " &amp; "A.FLDDEFNNAME = " &amp; "'" &amp; B7 &amp; "'"</f>
        <v xml:space="preserve">     A.FLDDEFNNAME = 'KK_BUDGET_JRNL_IMPORT'</v>
      </c>
    </row>
    <row r="36" spans="1:1" x14ac:dyDescent="0.2">
      <c r="A36" t="s">
        <v>126</v>
      </c>
    </row>
    <row r="37" spans="1:1" x14ac:dyDescent="0.2">
      <c r="A37" t="s">
        <v>127</v>
      </c>
    </row>
    <row r="38" spans="1:1" x14ac:dyDescent="0.2">
      <c r="A38" t="s">
        <v>128</v>
      </c>
    </row>
    <row r="39" spans="1:1" x14ac:dyDescent="0.2">
      <c r="A39" t="s">
        <v>129</v>
      </c>
    </row>
    <row r="40" spans="1:1" x14ac:dyDescent="0.2">
      <c r="A40" t="s">
        <v>130</v>
      </c>
    </row>
    <row r="41" spans="1:1" x14ac:dyDescent="0.2">
      <c r="A41" t="s">
        <v>131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F34"/>
  <sheetViews>
    <sheetView workbookViewId="0">
      <pane ySplit="2" topLeftCell="A3" activePane="bottomLeft" state="frozenSplit"/>
      <selection pane="bottomLeft" activeCell="B20" sqref="B20"/>
    </sheetView>
  </sheetViews>
  <sheetFormatPr defaultRowHeight="12.75" x14ac:dyDescent="0.2"/>
  <cols>
    <col min="1" max="1" width="6" style="37" bestFit="1" customWidth="1"/>
    <col min="2" max="2" width="43.85546875" style="37" bestFit="1" customWidth="1"/>
    <col min="3" max="3" width="30.42578125" style="37" bestFit="1" customWidth="1"/>
    <col min="4" max="4" width="7.42578125" style="37" bestFit="1" customWidth="1"/>
    <col min="5" max="5" width="7.28515625" style="37" bestFit="1" customWidth="1"/>
    <col min="6" max="6" width="12" style="37" customWidth="1"/>
    <col min="7" max="256" width="9.140625" style="37"/>
    <col min="257" max="257" width="6" style="37" bestFit="1" customWidth="1"/>
    <col min="258" max="258" width="43.85546875" style="37" bestFit="1" customWidth="1"/>
    <col min="259" max="259" width="30.42578125" style="37" bestFit="1" customWidth="1"/>
    <col min="260" max="260" width="7.42578125" style="37" bestFit="1" customWidth="1"/>
    <col min="261" max="261" width="7.28515625" style="37" bestFit="1" customWidth="1"/>
    <col min="262" max="262" width="12" style="37" customWidth="1"/>
    <col min="263" max="512" width="9.140625" style="37"/>
    <col min="513" max="513" width="6" style="37" bestFit="1" customWidth="1"/>
    <col min="514" max="514" width="43.85546875" style="37" bestFit="1" customWidth="1"/>
    <col min="515" max="515" width="30.42578125" style="37" bestFit="1" customWidth="1"/>
    <col min="516" max="516" width="7.42578125" style="37" bestFit="1" customWidth="1"/>
    <col min="517" max="517" width="7.28515625" style="37" bestFit="1" customWidth="1"/>
    <col min="518" max="518" width="12" style="37" customWidth="1"/>
    <col min="519" max="768" width="9.140625" style="37"/>
    <col min="769" max="769" width="6" style="37" bestFit="1" customWidth="1"/>
    <col min="770" max="770" width="43.85546875" style="37" bestFit="1" customWidth="1"/>
    <col min="771" max="771" width="30.42578125" style="37" bestFit="1" customWidth="1"/>
    <col min="772" max="772" width="7.42578125" style="37" bestFit="1" customWidth="1"/>
    <col min="773" max="773" width="7.28515625" style="37" bestFit="1" customWidth="1"/>
    <col min="774" max="774" width="12" style="37" customWidth="1"/>
    <col min="775" max="1024" width="9.140625" style="37"/>
    <col min="1025" max="1025" width="6" style="37" bestFit="1" customWidth="1"/>
    <col min="1026" max="1026" width="43.85546875" style="37" bestFit="1" customWidth="1"/>
    <col min="1027" max="1027" width="30.42578125" style="37" bestFit="1" customWidth="1"/>
    <col min="1028" max="1028" width="7.42578125" style="37" bestFit="1" customWidth="1"/>
    <col min="1029" max="1029" width="7.28515625" style="37" bestFit="1" customWidth="1"/>
    <col min="1030" max="1030" width="12" style="37" customWidth="1"/>
    <col min="1031" max="1280" width="9.140625" style="37"/>
    <col min="1281" max="1281" width="6" style="37" bestFit="1" customWidth="1"/>
    <col min="1282" max="1282" width="43.85546875" style="37" bestFit="1" customWidth="1"/>
    <col min="1283" max="1283" width="30.42578125" style="37" bestFit="1" customWidth="1"/>
    <col min="1284" max="1284" width="7.42578125" style="37" bestFit="1" customWidth="1"/>
    <col min="1285" max="1285" width="7.28515625" style="37" bestFit="1" customWidth="1"/>
    <col min="1286" max="1286" width="12" style="37" customWidth="1"/>
    <col min="1287" max="1536" width="9.140625" style="37"/>
    <col min="1537" max="1537" width="6" style="37" bestFit="1" customWidth="1"/>
    <col min="1538" max="1538" width="43.85546875" style="37" bestFit="1" customWidth="1"/>
    <col min="1539" max="1539" width="30.42578125" style="37" bestFit="1" customWidth="1"/>
    <col min="1540" max="1540" width="7.42578125" style="37" bestFit="1" customWidth="1"/>
    <col min="1541" max="1541" width="7.28515625" style="37" bestFit="1" customWidth="1"/>
    <col min="1542" max="1542" width="12" style="37" customWidth="1"/>
    <col min="1543" max="1792" width="9.140625" style="37"/>
    <col min="1793" max="1793" width="6" style="37" bestFit="1" customWidth="1"/>
    <col min="1794" max="1794" width="43.85546875" style="37" bestFit="1" customWidth="1"/>
    <col min="1795" max="1795" width="30.42578125" style="37" bestFit="1" customWidth="1"/>
    <col min="1796" max="1796" width="7.42578125" style="37" bestFit="1" customWidth="1"/>
    <col min="1797" max="1797" width="7.28515625" style="37" bestFit="1" customWidth="1"/>
    <col min="1798" max="1798" width="12" style="37" customWidth="1"/>
    <col min="1799" max="2048" width="9.140625" style="37"/>
    <col min="2049" max="2049" width="6" style="37" bestFit="1" customWidth="1"/>
    <col min="2050" max="2050" width="43.85546875" style="37" bestFit="1" customWidth="1"/>
    <col min="2051" max="2051" width="30.42578125" style="37" bestFit="1" customWidth="1"/>
    <col min="2052" max="2052" width="7.42578125" style="37" bestFit="1" customWidth="1"/>
    <col min="2053" max="2053" width="7.28515625" style="37" bestFit="1" customWidth="1"/>
    <col min="2054" max="2054" width="12" style="37" customWidth="1"/>
    <col min="2055" max="2304" width="9.140625" style="37"/>
    <col min="2305" max="2305" width="6" style="37" bestFit="1" customWidth="1"/>
    <col min="2306" max="2306" width="43.85546875" style="37" bestFit="1" customWidth="1"/>
    <col min="2307" max="2307" width="30.42578125" style="37" bestFit="1" customWidth="1"/>
    <col min="2308" max="2308" width="7.42578125" style="37" bestFit="1" customWidth="1"/>
    <col min="2309" max="2309" width="7.28515625" style="37" bestFit="1" customWidth="1"/>
    <col min="2310" max="2310" width="12" style="37" customWidth="1"/>
    <col min="2311" max="2560" width="9.140625" style="37"/>
    <col min="2561" max="2561" width="6" style="37" bestFit="1" customWidth="1"/>
    <col min="2562" max="2562" width="43.85546875" style="37" bestFit="1" customWidth="1"/>
    <col min="2563" max="2563" width="30.42578125" style="37" bestFit="1" customWidth="1"/>
    <col min="2564" max="2564" width="7.42578125" style="37" bestFit="1" customWidth="1"/>
    <col min="2565" max="2565" width="7.28515625" style="37" bestFit="1" customWidth="1"/>
    <col min="2566" max="2566" width="12" style="37" customWidth="1"/>
    <col min="2567" max="2816" width="9.140625" style="37"/>
    <col min="2817" max="2817" width="6" style="37" bestFit="1" customWidth="1"/>
    <col min="2818" max="2818" width="43.85546875" style="37" bestFit="1" customWidth="1"/>
    <col min="2819" max="2819" width="30.42578125" style="37" bestFit="1" customWidth="1"/>
    <col min="2820" max="2820" width="7.42578125" style="37" bestFit="1" customWidth="1"/>
    <col min="2821" max="2821" width="7.28515625" style="37" bestFit="1" customWidth="1"/>
    <col min="2822" max="2822" width="12" style="37" customWidth="1"/>
    <col min="2823" max="3072" width="9.140625" style="37"/>
    <col min="3073" max="3073" width="6" style="37" bestFit="1" customWidth="1"/>
    <col min="3074" max="3074" width="43.85546875" style="37" bestFit="1" customWidth="1"/>
    <col min="3075" max="3075" width="30.42578125" style="37" bestFit="1" customWidth="1"/>
    <col min="3076" max="3076" width="7.42578125" style="37" bestFit="1" customWidth="1"/>
    <col min="3077" max="3077" width="7.28515625" style="37" bestFit="1" customWidth="1"/>
    <col min="3078" max="3078" width="12" style="37" customWidth="1"/>
    <col min="3079" max="3328" width="9.140625" style="37"/>
    <col min="3329" max="3329" width="6" style="37" bestFit="1" customWidth="1"/>
    <col min="3330" max="3330" width="43.85546875" style="37" bestFit="1" customWidth="1"/>
    <col min="3331" max="3331" width="30.42578125" style="37" bestFit="1" customWidth="1"/>
    <col min="3332" max="3332" width="7.42578125" style="37" bestFit="1" customWidth="1"/>
    <col min="3333" max="3333" width="7.28515625" style="37" bestFit="1" customWidth="1"/>
    <col min="3334" max="3334" width="12" style="37" customWidth="1"/>
    <col min="3335" max="3584" width="9.140625" style="37"/>
    <col min="3585" max="3585" width="6" style="37" bestFit="1" customWidth="1"/>
    <col min="3586" max="3586" width="43.85546875" style="37" bestFit="1" customWidth="1"/>
    <col min="3587" max="3587" width="30.42578125" style="37" bestFit="1" customWidth="1"/>
    <col min="3588" max="3588" width="7.42578125" style="37" bestFit="1" customWidth="1"/>
    <col min="3589" max="3589" width="7.28515625" style="37" bestFit="1" customWidth="1"/>
    <col min="3590" max="3590" width="12" style="37" customWidth="1"/>
    <col min="3591" max="3840" width="9.140625" style="37"/>
    <col min="3841" max="3841" width="6" style="37" bestFit="1" customWidth="1"/>
    <col min="3842" max="3842" width="43.85546875" style="37" bestFit="1" customWidth="1"/>
    <col min="3843" max="3843" width="30.42578125" style="37" bestFit="1" customWidth="1"/>
    <col min="3844" max="3844" width="7.42578125" style="37" bestFit="1" customWidth="1"/>
    <col min="3845" max="3845" width="7.28515625" style="37" bestFit="1" customWidth="1"/>
    <col min="3846" max="3846" width="12" style="37" customWidth="1"/>
    <col min="3847" max="4096" width="9.140625" style="37"/>
    <col min="4097" max="4097" width="6" style="37" bestFit="1" customWidth="1"/>
    <col min="4098" max="4098" width="43.85546875" style="37" bestFit="1" customWidth="1"/>
    <col min="4099" max="4099" width="30.42578125" style="37" bestFit="1" customWidth="1"/>
    <col min="4100" max="4100" width="7.42578125" style="37" bestFit="1" customWidth="1"/>
    <col min="4101" max="4101" width="7.28515625" style="37" bestFit="1" customWidth="1"/>
    <col min="4102" max="4102" width="12" style="37" customWidth="1"/>
    <col min="4103" max="4352" width="9.140625" style="37"/>
    <col min="4353" max="4353" width="6" style="37" bestFit="1" customWidth="1"/>
    <col min="4354" max="4354" width="43.85546875" style="37" bestFit="1" customWidth="1"/>
    <col min="4355" max="4355" width="30.42578125" style="37" bestFit="1" customWidth="1"/>
    <col min="4356" max="4356" width="7.42578125" style="37" bestFit="1" customWidth="1"/>
    <col min="4357" max="4357" width="7.28515625" style="37" bestFit="1" customWidth="1"/>
    <col min="4358" max="4358" width="12" style="37" customWidth="1"/>
    <col min="4359" max="4608" width="9.140625" style="37"/>
    <col min="4609" max="4609" width="6" style="37" bestFit="1" customWidth="1"/>
    <col min="4610" max="4610" width="43.85546875" style="37" bestFit="1" customWidth="1"/>
    <col min="4611" max="4611" width="30.42578125" style="37" bestFit="1" customWidth="1"/>
    <col min="4612" max="4612" width="7.42578125" style="37" bestFit="1" customWidth="1"/>
    <col min="4613" max="4613" width="7.28515625" style="37" bestFit="1" customWidth="1"/>
    <col min="4614" max="4614" width="12" style="37" customWidth="1"/>
    <col min="4615" max="4864" width="9.140625" style="37"/>
    <col min="4865" max="4865" width="6" style="37" bestFit="1" customWidth="1"/>
    <col min="4866" max="4866" width="43.85546875" style="37" bestFit="1" customWidth="1"/>
    <col min="4867" max="4867" width="30.42578125" style="37" bestFit="1" customWidth="1"/>
    <col min="4868" max="4868" width="7.42578125" style="37" bestFit="1" customWidth="1"/>
    <col min="4869" max="4869" width="7.28515625" style="37" bestFit="1" customWidth="1"/>
    <col min="4870" max="4870" width="12" style="37" customWidth="1"/>
    <col min="4871" max="5120" width="9.140625" style="37"/>
    <col min="5121" max="5121" width="6" style="37" bestFit="1" customWidth="1"/>
    <col min="5122" max="5122" width="43.85546875" style="37" bestFit="1" customWidth="1"/>
    <col min="5123" max="5123" width="30.42578125" style="37" bestFit="1" customWidth="1"/>
    <col min="5124" max="5124" width="7.42578125" style="37" bestFit="1" customWidth="1"/>
    <col min="5125" max="5125" width="7.28515625" style="37" bestFit="1" customWidth="1"/>
    <col min="5126" max="5126" width="12" style="37" customWidth="1"/>
    <col min="5127" max="5376" width="9.140625" style="37"/>
    <col min="5377" max="5377" width="6" style="37" bestFit="1" customWidth="1"/>
    <col min="5378" max="5378" width="43.85546875" style="37" bestFit="1" customWidth="1"/>
    <col min="5379" max="5379" width="30.42578125" style="37" bestFit="1" customWidth="1"/>
    <col min="5380" max="5380" width="7.42578125" style="37" bestFit="1" customWidth="1"/>
    <col min="5381" max="5381" width="7.28515625" style="37" bestFit="1" customWidth="1"/>
    <col min="5382" max="5382" width="12" style="37" customWidth="1"/>
    <col min="5383" max="5632" width="9.140625" style="37"/>
    <col min="5633" max="5633" width="6" style="37" bestFit="1" customWidth="1"/>
    <col min="5634" max="5634" width="43.85546875" style="37" bestFit="1" customWidth="1"/>
    <col min="5635" max="5635" width="30.42578125" style="37" bestFit="1" customWidth="1"/>
    <col min="5636" max="5636" width="7.42578125" style="37" bestFit="1" customWidth="1"/>
    <col min="5637" max="5637" width="7.28515625" style="37" bestFit="1" customWidth="1"/>
    <col min="5638" max="5638" width="12" style="37" customWidth="1"/>
    <col min="5639" max="5888" width="9.140625" style="37"/>
    <col min="5889" max="5889" width="6" style="37" bestFit="1" customWidth="1"/>
    <col min="5890" max="5890" width="43.85546875" style="37" bestFit="1" customWidth="1"/>
    <col min="5891" max="5891" width="30.42578125" style="37" bestFit="1" customWidth="1"/>
    <col min="5892" max="5892" width="7.42578125" style="37" bestFit="1" customWidth="1"/>
    <col min="5893" max="5893" width="7.28515625" style="37" bestFit="1" customWidth="1"/>
    <col min="5894" max="5894" width="12" style="37" customWidth="1"/>
    <col min="5895" max="6144" width="9.140625" style="37"/>
    <col min="6145" max="6145" width="6" style="37" bestFit="1" customWidth="1"/>
    <col min="6146" max="6146" width="43.85546875" style="37" bestFit="1" customWidth="1"/>
    <col min="6147" max="6147" width="30.42578125" style="37" bestFit="1" customWidth="1"/>
    <col min="6148" max="6148" width="7.42578125" style="37" bestFit="1" customWidth="1"/>
    <col min="6149" max="6149" width="7.28515625" style="37" bestFit="1" customWidth="1"/>
    <col min="6150" max="6150" width="12" style="37" customWidth="1"/>
    <col min="6151" max="6400" width="9.140625" style="37"/>
    <col min="6401" max="6401" width="6" style="37" bestFit="1" customWidth="1"/>
    <col min="6402" max="6402" width="43.85546875" style="37" bestFit="1" customWidth="1"/>
    <col min="6403" max="6403" width="30.42578125" style="37" bestFit="1" customWidth="1"/>
    <col min="6404" max="6404" width="7.42578125" style="37" bestFit="1" customWidth="1"/>
    <col min="6405" max="6405" width="7.28515625" style="37" bestFit="1" customWidth="1"/>
    <col min="6406" max="6406" width="12" style="37" customWidth="1"/>
    <col min="6407" max="6656" width="9.140625" style="37"/>
    <col min="6657" max="6657" width="6" style="37" bestFit="1" customWidth="1"/>
    <col min="6658" max="6658" width="43.85546875" style="37" bestFit="1" customWidth="1"/>
    <col min="6659" max="6659" width="30.42578125" style="37" bestFit="1" customWidth="1"/>
    <col min="6660" max="6660" width="7.42578125" style="37" bestFit="1" customWidth="1"/>
    <col min="6661" max="6661" width="7.28515625" style="37" bestFit="1" customWidth="1"/>
    <col min="6662" max="6662" width="12" style="37" customWidth="1"/>
    <col min="6663" max="6912" width="9.140625" style="37"/>
    <col min="6913" max="6913" width="6" style="37" bestFit="1" customWidth="1"/>
    <col min="6914" max="6914" width="43.85546875" style="37" bestFit="1" customWidth="1"/>
    <col min="6915" max="6915" width="30.42578125" style="37" bestFit="1" customWidth="1"/>
    <col min="6916" max="6916" width="7.42578125" style="37" bestFit="1" customWidth="1"/>
    <col min="6917" max="6917" width="7.28515625" style="37" bestFit="1" customWidth="1"/>
    <col min="6918" max="6918" width="12" style="37" customWidth="1"/>
    <col min="6919" max="7168" width="9.140625" style="37"/>
    <col min="7169" max="7169" width="6" style="37" bestFit="1" customWidth="1"/>
    <col min="7170" max="7170" width="43.85546875" style="37" bestFit="1" customWidth="1"/>
    <col min="7171" max="7171" width="30.42578125" style="37" bestFit="1" customWidth="1"/>
    <col min="7172" max="7172" width="7.42578125" style="37" bestFit="1" customWidth="1"/>
    <col min="7173" max="7173" width="7.28515625" style="37" bestFit="1" customWidth="1"/>
    <col min="7174" max="7174" width="12" style="37" customWidth="1"/>
    <col min="7175" max="7424" width="9.140625" style="37"/>
    <col min="7425" max="7425" width="6" style="37" bestFit="1" customWidth="1"/>
    <col min="7426" max="7426" width="43.85546875" style="37" bestFit="1" customWidth="1"/>
    <col min="7427" max="7427" width="30.42578125" style="37" bestFit="1" customWidth="1"/>
    <col min="7428" max="7428" width="7.42578125" style="37" bestFit="1" customWidth="1"/>
    <col min="7429" max="7429" width="7.28515625" style="37" bestFit="1" customWidth="1"/>
    <col min="7430" max="7430" width="12" style="37" customWidth="1"/>
    <col min="7431" max="7680" width="9.140625" style="37"/>
    <col min="7681" max="7681" width="6" style="37" bestFit="1" customWidth="1"/>
    <col min="7682" max="7682" width="43.85546875" style="37" bestFit="1" customWidth="1"/>
    <col min="7683" max="7683" width="30.42578125" style="37" bestFit="1" customWidth="1"/>
    <col min="7684" max="7684" width="7.42578125" style="37" bestFit="1" customWidth="1"/>
    <col min="7685" max="7685" width="7.28515625" style="37" bestFit="1" customWidth="1"/>
    <col min="7686" max="7686" width="12" style="37" customWidth="1"/>
    <col min="7687" max="7936" width="9.140625" style="37"/>
    <col min="7937" max="7937" width="6" style="37" bestFit="1" customWidth="1"/>
    <col min="7938" max="7938" width="43.85546875" style="37" bestFit="1" customWidth="1"/>
    <col min="7939" max="7939" width="30.42578125" style="37" bestFit="1" customWidth="1"/>
    <col min="7940" max="7940" width="7.42578125" style="37" bestFit="1" customWidth="1"/>
    <col min="7941" max="7941" width="7.28515625" style="37" bestFit="1" customWidth="1"/>
    <col min="7942" max="7942" width="12" style="37" customWidth="1"/>
    <col min="7943" max="8192" width="9.140625" style="37"/>
    <col min="8193" max="8193" width="6" style="37" bestFit="1" customWidth="1"/>
    <col min="8194" max="8194" width="43.85546875" style="37" bestFit="1" customWidth="1"/>
    <col min="8195" max="8195" width="30.42578125" style="37" bestFit="1" customWidth="1"/>
    <col min="8196" max="8196" width="7.42578125" style="37" bestFit="1" customWidth="1"/>
    <col min="8197" max="8197" width="7.28515625" style="37" bestFit="1" customWidth="1"/>
    <col min="8198" max="8198" width="12" style="37" customWidth="1"/>
    <col min="8199" max="8448" width="9.140625" style="37"/>
    <col min="8449" max="8449" width="6" style="37" bestFit="1" customWidth="1"/>
    <col min="8450" max="8450" width="43.85546875" style="37" bestFit="1" customWidth="1"/>
    <col min="8451" max="8451" width="30.42578125" style="37" bestFit="1" customWidth="1"/>
    <col min="8452" max="8452" width="7.42578125" style="37" bestFit="1" customWidth="1"/>
    <col min="8453" max="8453" width="7.28515625" style="37" bestFit="1" customWidth="1"/>
    <col min="8454" max="8454" width="12" style="37" customWidth="1"/>
    <col min="8455" max="8704" width="9.140625" style="37"/>
    <col min="8705" max="8705" width="6" style="37" bestFit="1" customWidth="1"/>
    <col min="8706" max="8706" width="43.85546875" style="37" bestFit="1" customWidth="1"/>
    <col min="8707" max="8707" width="30.42578125" style="37" bestFit="1" customWidth="1"/>
    <col min="8708" max="8708" width="7.42578125" style="37" bestFit="1" customWidth="1"/>
    <col min="8709" max="8709" width="7.28515625" style="37" bestFit="1" customWidth="1"/>
    <col min="8710" max="8710" width="12" style="37" customWidth="1"/>
    <col min="8711" max="8960" width="9.140625" style="37"/>
    <col min="8961" max="8961" width="6" style="37" bestFit="1" customWidth="1"/>
    <col min="8962" max="8962" width="43.85546875" style="37" bestFit="1" customWidth="1"/>
    <col min="8963" max="8963" width="30.42578125" style="37" bestFit="1" customWidth="1"/>
    <col min="8964" max="8964" width="7.42578125" style="37" bestFit="1" customWidth="1"/>
    <col min="8965" max="8965" width="7.28515625" style="37" bestFit="1" customWidth="1"/>
    <col min="8966" max="8966" width="12" style="37" customWidth="1"/>
    <col min="8967" max="9216" width="9.140625" style="37"/>
    <col min="9217" max="9217" width="6" style="37" bestFit="1" customWidth="1"/>
    <col min="9218" max="9218" width="43.85546875" style="37" bestFit="1" customWidth="1"/>
    <col min="9219" max="9219" width="30.42578125" style="37" bestFit="1" customWidth="1"/>
    <col min="9220" max="9220" width="7.42578125" style="37" bestFit="1" customWidth="1"/>
    <col min="9221" max="9221" width="7.28515625" style="37" bestFit="1" customWidth="1"/>
    <col min="9222" max="9222" width="12" style="37" customWidth="1"/>
    <col min="9223" max="9472" width="9.140625" style="37"/>
    <col min="9473" max="9473" width="6" style="37" bestFit="1" customWidth="1"/>
    <col min="9474" max="9474" width="43.85546875" style="37" bestFit="1" customWidth="1"/>
    <col min="9475" max="9475" width="30.42578125" style="37" bestFit="1" customWidth="1"/>
    <col min="9476" max="9476" width="7.42578125" style="37" bestFit="1" customWidth="1"/>
    <col min="9477" max="9477" width="7.28515625" style="37" bestFit="1" customWidth="1"/>
    <col min="9478" max="9478" width="12" style="37" customWidth="1"/>
    <col min="9479" max="9728" width="9.140625" style="37"/>
    <col min="9729" max="9729" width="6" style="37" bestFit="1" customWidth="1"/>
    <col min="9730" max="9730" width="43.85546875" style="37" bestFit="1" customWidth="1"/>
    <col min="9731" max="9731" width="30.42578125" style="37" bestFit="1" customWidth="1"/>
    <col min="9732" max="9732" width="7.42578125" style="37" bestFit="1" customWidth="1"/>
    <col min="9733" max="9733" width="7.28515625" style="37" bestFit="1" customWidth="1"/>
    <col min="9734" max="9734" width="12" style="37" customWidth="1"/>
    <col min="9735" max="9984" width="9.140625" style="37"/>
    <col min="9985" max="9985" width="6" style="37" bestFit="1" customWidth="1"/>
    <col min="9986" max="9986" width="43.85546875" style="37" bestFit="1" customWidth="1"/>
    <col min="9987" max="9987" width="30.42578125" style="37" bestFit="1" customWidth="1"/>
    <col min="9988" max="9988" width="7.42578125" style="37" bestFit="1" customWidth="1"/>
    <col min="9989" max="9989" width="7.28515625" style="37" bestFit="1" customWidth="1"/>
    <col min="9990" max="9990" width="12" style="37" customWidth="1"/>
    <col min="9991" max="10240" width="9.140625" style="37"/>
    <col min="10241" max="10241" width="6" style="37" bestFit="1" customWidth="1"/>
    <col min="10242" max="10242" width="43.85546875" style="37" bestFit="1" customWidth="1"/>
    <col min="10243" max="10243" width="30.42578125" style="37" bestFit="1" customWidth="1"/>
    <col min="10244" max="10244" width="7.42578125" style="37" bestFit="1" customWidth="1"/>
    <col min="10245" max="10245" width="7.28515625" style="37" bestFit="1" customWidth="1"/>
    <col min="10246" max="10246" width="12" style="37" customWidth="1"/>
    <col min="10247" max="10496" width="9.140625" style="37"/>
    <col min="10497" max="10497" width="6" style="37" bestFit="1" customWidth="1"/>
    <col min="10498" max="10498" width="43.85546875" style="37" bestFit="1" customWidth="1"/>
    <col min="10499" max="10499" width="30.42578125" style="37" bestFit="1" customWidth="1"/>
    <col min="10500" max="10500" width="7.42578125" style="37" bestFit="1" customWidth="1"/>
    <col min="10501" max="10501" width="7.28515625" style="37" bestFit="1" customWidth="1"/>
    <col min="10502" max="10502" width="12" style="37" customWidth="1"/>
    <col min="10503" max="10752" width="9.140625" style="37"/>
    <col min="10753" max="10753" width="6" style="37" bestFit="1" customWidth="1"/>
    <col min="10754" max="10754" width="43.85546875" style="37" bestFit="1" customWidth="1"/>
    <col min="10755" max="10755" width="30.42578125" style="37" bestFit="1" customWidth="1"/>
    <col min="10756" max="10756" width="7.42578125" style="37" bestFit="1" customWidth="1"/>
    <col min="10757" max="10757" width="7.28515625" style="37" bestFit="1" customWidth="1"/>
    <col min="10758" max="10758" width="12" style="37" customWidth="1"/>
    <col min="10759" max="11008" width="9.140625" style="37"/>
    <col min="11009" max="11009" width="6" style="37" bestFit="1" customWidth="1"/>
    <col min="11010" max="11010" width="43.85546875" style="37" bestFit="1" customWidth="1"/>
    <col min="11011" max="11011" width="30.42578125" style="37" bestFit="1" customWidth="1"/>
    <col min="11012" max="11012" width="7.42578125" style="37" bestFit="1" customWidth="1"/>
    <col min="11013" max="11013" width="7.28515625" style="37" bestFit="1" customWidth="1"/>
    <col min="11014" max="11014" width="12" style="37" customWidth="1"/>
    <col min="11015" max="11264" width="9.140625" style="37"/>
    <col min="11265" max="11265" width="6" style="37" bestFit="1" customWidth="1"/>
    <col min="11266" max="11266" width="43.85546875" style="37" bestFit="1" customWidth="1"/>
    <col min="11267" max="11267" width="30.42578125" style="37" bestFit="1" customWidth="1"/>
    <col min="11268" max="11268" width="7.42578125" style="37" bestFit="1" customWidth="1"/>
    <col min="11269" max="11269" width="7.28515625" style="37" bestFit="1" customWidth="1"/>
    <col min="11270" max="11270" width="12" style="37" customWidth="1"/>
    <col min="11271" max="11520" width="9.140625" style="37"/>
    <col min="11521" max="11521" width="6" style="37" bestFit="1" customWidth="1"/>
    <col min="11522" max="11522" width="43.85546875" style="37" bestFit="1" customWidth="1"/>
    <col min="11523" max="11523" width="30.42578125" style="37" bestFit="1" customWidth="1"/>
    <col min="11524" max="11524" width="7.42578125" style="37" bestFit="1" customWidth="1"/>
    <col min="11525" max="11525" width="7.28515625" style="37" bestFit="1" customWidth="1"/>
    <col min="11526" max="11526" width="12" style="37" customWidth="1"/>
    <col min="11527" max="11776" width="9.140625" style="37"/>
    <col min="11777" max="11777" width="6" style="37" bestFit="1" customWidth="1"/>
    <col min="11778" max="11778" width="43.85546875" style="37" bestFit="1" customWidth="1"/>
    <col min="11779" max="11779" width="30.42578125" style="37" bestFit="1" customWidth="1"/>
    <col min="11780" max="11780" width="7.42578125" style="37" bestFit="1" customWidth="1"/>
    <col min="11781" max="11781" width="7.28515625" style="37" bestFit="1" customWidth="1"/>
    <col min="11782" max="11782" width="12" style="37" customWidth="1"/>
    <col min="11783" max="12032" width="9.140625" style="37"/>
    <col min="12033" max="12033" width="6" style="37" bestFit="1" customWidth="1"/>
    <col min="12034" max="12034" width="43.85546875" style="37" bestFit="1" customWidth="1"/>
    <col min="12035" max="12035" width="30.42578125" style="37" bestFit="1" customWidth="1"/>
    <col min="12036" max="12036" width="7.42578125" style="37" bestFit="1" customWidth="1"/>
    <col min="12037" max="12037" width="7.28515625" style="37" bestFit="1" customWidth="1"/>
    <col min="12038" max="12038" width="12" style="37" customWidth="1"/>
    <col min="12039" max="12288" width="9.140625" style="37"/>
    <col min="12289" max="12289" width="6" style="37" bestFit="1" customWidth="1"/>
    <col min="12290" max="12290" width="43.85546875" style="37" bestFit="1" customWidth="1"/>
    <col min="12291" max="12291" width="30.42578125" style="37" bestFit="1" customWidth="1"/>
    <col min="12292" max="12292" width="7.42578125" style="37" bestFit="1" customWidth="1"/>
    <col min="12293" max="12293" width="7.28515625" style="37" bestFit="1" customWidth="1"/>
    <col min="12294" max="12294" width="12" style="37" customWidth="1"/>
    <col min="12295" max="12544" width="9.140625" style="37"/>
    <col min="12545" max="12545" width="6" style="37" bestFit="1" customWidth="1"/>
    <col min="12546" max="12546" width="43.85546875" style="37" bestFit="1" customWidth="1"/>
    <col min="12547" max="12547" width="30.42578125" style="37" bestFit="1" customWidth="1"/>
    <col min="12548" max="12548" width="7.42578125" style="37" bestFit="1" customWidth="1"/>
    <col min="12549" max="12549" width="7.28515625" style="37" bestFit="1" customWidth="1"/>
    <col min="12550" max="12550" width="12" style="37" customWidth="1"/>
    <col min="12551" max="12800" width="9.140625" style="37"/>
    <col min="12801" max="12801" width="6" style="37" bestFit="1" customWidth="1"/>
    <col min="12802" max="12802" width="43.85546875" style="37" bestFit="1" customWidth="1"/>
    <col min="12803" max="12803" width="30.42578125" style="37" bestFit="1" customWidth="1"/>
    <col min="12804" max="12804" width="7.42578125" style="37" bestFit="1" customWidth="1"/>
    <col min="12805" max="12805" width="7.28515625" style="37" bestFit="1" customWidth="1"/>
    <col min="12806" max="12806" width="12" style="37" customWidth="1"/>
    <col min="12807" max="13056" width="9.140625" style="37"/>
    <col min="13057" max="13057" width="6" style="37" bestFit="1" customWidth="1"/>
    <col min="13058" max="13058" width="43.85546875" style="37" bestFit="1" customWidth="1"/>
    <col min="13059" max="13059" width="30.42578125" style="37" bestFit="1" customWidth="1"/>
    <col min="13060" max="13060" width="7.42578125" style="37" bestFit="1" customWidth="1"/>
    <col min="13061" max="13061" width="7.28515625" style="37" bestFit="1" customWidth="1"/>
    <col min="13062" max="13062" width="12" style="37" customWidth="1"/>
    <col min="13063" max="13312" width="9.140625" style="37"/>
    <col min="13313" max="13313" width="6" style="37" bestFit="1" customWidth="1"/>
    <col min="13314" max="13314" width="43.85546875" style="37" bestFit="1" customWidth="1"/>
    <col min="13315" max="13315" width="30.42578125" style="37" bestFit="1" customWidth="1"/>
    <col min="13316" max="13316" width="7.42578125" style="37" bestFit="1" customWidth="1"/>
    <col min="13317" max="13317" width="7.28515625" style="37" bestFit="1" customWidth="1"/>
    <col min="13318" max="13318" width="12" style="37" customWidth="1"/>
    <col min="13319" max="13568" width="9.140625" style="37"/>
    <col min="13569" max="13569" width="6" style="37" bestFit="1" customWidth="1"/>
    <col min="13570" max="13570" width="43.85546875" style="37" bestFit="1" customWidth="1"/>
    <col min="13571" max="13571" width="30.42578125" style="37" bestFit="1" customWidth="1"/>
    <col min="13572" max="13572" width="7.42578125" style="37" bestFit="1" customWidth="1"/>
    <col min="13573" max="13573" width="7.28515625" style="37" bestFit="1" customWidth="1"/>
    <col min="13574" max="13574" width="12" style="37" customWidth="1"/>
    <col min="13575" max="13824" width="9.140625" style="37"/>
    <col min="13825" max="13825" width="6" style="37" bestFit="1" customWidth="1"/>
    <col min="13826" max="13826" width="43.85546875" style="37" bestFit="1" customWidth="1"/>
    <col min="13827" max="13827" width="30.42578125" style="37" bestFit="1" customWidth="1"/>
    <col min="13828" max="13828" width="7.42578125" style="37" bestFit="1" customWidth="1"/>
    <col min="13829" max="13829" width="7.28515625" style="37" bestFit="1" customWidth="1"/>
    <col min="13830" max="13830" width="12" style="37" customWidth="1"/>
    <col min="13831" max="14080" width="9.140625" style="37"/>
    <col min="14081" max="14081" width="6" style="37" bestFit="1" customWidth="1"/>
    <col min="14082" max="14082" width="43.85546875" style="37" bestFit="1" customWidth="1"/>
    <col min="14083" max="14083" width="30.42578125" style="37" bestFit="1" customWidth="1"/>
    <col min="14084" max="14084" width="7.42578125" style="37" bestFit="1" customWidth="1"/>
    <col min="14085" max="14085" width="7.28515625" style="37" bestFit="1" customWidth="1"/>
    <col min="14086" max="14086" width="12" style="37" customWidth="1"/>
    <col min="14087" max="14336" width="9.140625" style="37"/>
    <col min="14337" max="14337" width="6" style="37" bestFit="1" customWidth="1"/>
    <col min="14338" max="14338" width="43.85546875" style="37" bestFit="1" customWidth="1"/>
    <col min="14339" max="14339" width="30.42578125" style="37" bestFit="1" customWidth="1"/>
    <col min="14340" max="14340" width="7.42578125" style="37" bestFit="1" customWidth="1"/>
    <col min="14341" max="14341" width="7.28515625" style="37" bestFit="1" customWidth="1"/>
    <col min="14342" max="14342" width="12" style="37" customWidth="1"/>
    <col min="14343" max="14592" width="9.140625" style="37"/>
    <col min="14593" max="14593" width="6" style="37" bestFit="1" customWidth="1"/>
    <col min="14594" max="14594" width="43.85546875" style="37" bestFit="1" customWidth="1"/>
    <col min="14595" max="14595" width="30.42578125" style="37" bestFit="1" customWidth="1"/>
    <col min="14596" max="14596" width="7.42578125" style="37" bestFit="1" customWidth="1"/>
    <col min="14597" max="14597" width="7.28515625" style="37" bestFit="1" customWidth="1"/>
    <col min="14598" max="14598" width="12" style="37" customWidth="1"/>
    <col min="14599" max="14848" width="9.140625" style="37"/>
    <col min="14849" max="14849" width="6" style="37" bestFit="1" customWidth="1"/>
    <col min="14850" max="14850" width="43.85546875" style="37" bestFit="1" customWidth="1"/>
    <col min="14851" max="14851" width="30.42578125" style="37" bestFit="1" customWidth="1"/>
    <col min="14852" max="14852" width="7.42578125" style="37" bestFit="1" customWidth="1"/>
    <col min="14853" max="14853" width="7.28515625" style="37" bestFit="1" customWidth="1"/>
    <col min="14854" max="14854" width="12" style="37" customWidth="1"/>
    <col min="14855" max="15104" width="9.140625" style="37"/>
    <col min="15105" max="15105" width="6" style="37" bestFit="1" customWidth="1"/>
    <col min="15106" max="15106" width="43.85546875" style="37" bestFit="1" customWidth="1"/>
    <col min="15107" max="15107" width="30.42578125" style="37" bestFit="1" customWidth="1"/>
    <col min="15108" max="15108" width="7.42578125" style="37" bestFit="1" customWidth="1"/>
    <col min="15109" max="15109" width="7.28515625" style="37" bestFit="1" customWidth="1"/>
    <col min="15110" max="15110" width="12" style="37" customWidth="1"/>
    <col min="15111" max="15360" width="9.140625" style="37"/>
    <col min="15361" max="15361" width="6" style="37" bestFit="1" customWidth="1"/>
    <col min="15362" max="15362" width="43.85546875" style="37" bestFit="1" customWidth="1"/>
    <col min="15363" max="15363" width="30.42578125" style="37" bestFit="1" customWidth="1"/>
    <col min="15364" max="15364" width="7.42578125" style="37" bestFit="1" customWidth="1"/>
    <col min="15365" max="15365" width="7.28515625" style="37" bestFit="1" customWidth="1"/>
    <col min="15366" max="15366" width="12" style="37" customWidth="1"/>
    <col min="15367" max="15616" width="9.140625" style="37"/>
    <col min="15617" max="15617" width="6" style="37" bestFit="1" customWidth="1"/>
    <col min="15618" max="15618" width="43.85546875" style="37" bestFit="1" customWidth="1"/>
    <col min="15619" max="15619" width="30.42578125" style="37" bestFit="1" customWidth="1"/>
    <col min="15620" max="15620" width="7.42578125" style="37" bestFit="1" customWidth="1"/>
    <col min="15621" max="15621" width="7.28515625" style="37" bestFit="1" customWidth="1"/>
    <col min="15622" max="15622" width="12" style="37" customWidth="1"/>
    <col min="15623" max="15872" width="9.140625" style="37"/>
    <col min="15873" max="15873" width="6" style="37" bestFit="1" customWidth="1"/>
    <col min="15874" max="15874" width="43.85546875" style="37" bestFit="1" customWidth="1"/>
    <col min="15875" max="15875" width="30.42578125" style="37" bestFit="1" customWidth="1"/>
    <col min="15876" max="15876" width="7.42578125" style="37" bestFit="1" customWidth="1"/>
    <col min="15877" max="15877" width="7.28515625" style="37" bestFit="1" customWidth="1"/>
    <col min="15878" max="15878" width="12" style="37" customWidth="1"/>
    <col min="15879" max="16128" width="9.140625" style="37"/>
    <col min="16129" max="16129" width="6" style="37" bestFit="1" customWidth="1"/>
    <col min="16130" max="16130" width="43.85546875" style="37" bestFit="1" customWidth="1"/>
    <col min="16131" max="16131" width="30.42578125" style="37" bestFit="1" customWidth="1"/>
    <col min="16132" max="16132" width="7.42578125" style="37" bestFit="1" customWidth="1"/>
    <col min="16133" max="16133" width="7.28515625" style="37" bestFit="1" customWidth="1"/>
    <col min="16134" max="16134" width="12" style="37" customWidth="1"/>
    <col min="16135" max="16384" width="9.140625" style="37"/>
  </cols>
  <sheetData>
    <row r="1" spans="1:6" ht="24.75" customHeight="1" x14ac:dyDescent="0.2">
      <c r="A1" s="36"/>
      <c r="B1" s="36"/>
      <c r="C1" s="36"/>
      <c r="D1" s="36"/>
      <c r="E1" s="36"/>
      <c r="F1" s="36"/>
    </row>
    <row r="2" spans="1:6" s="39" customFormat="1" ht="38.25" x14ac:dyDescent="0.2">
      <c r="A2" s="38" t="s">
        <v>186</v>
      </c>
      <c r="B2" s="38" t="s">
        <v>187</v>
      </c>
      <c r="C2" s="38" t="s">
        <v>188</v>
      </c>
      <c r="D2" s="38" t="s">
        <v>189</v>
      </c>
      <c r="E2" s="38" t="s">
        <v>190</v>
      </c>
      <c r="F2" s="38" t="s">
        <v>191</v>
      </c>
    </row>
    <row r="3" spans="1:6" x14ac:dyDescent="0.2">
      <c r="A3" s="40">
        <v>1</v>
      </c>
      <c r="B3" s="40" t="s">
        <v>192</v>
      </c>
      <c r="C3" s="41">
        <v>10</v>
      </c>
      <c r="D3" s="40"/>
      <c r="E3" s="40"/>
      <c r="F3" s="42"/>
    </row>
    <row r="4" spans="1:6" x14ac:dyDescent="0.2">
      <c r="A4" s="42">
        <v>2</v>
      </c>
      <c r="B4" s="42" t="s">
        <v>193</v>
      </c>
      <c r="C4" s="43" t="s">
        <v>205</v>
      </c>
      <c r="D4" s="42"/>
      <c r="E4" s="42"/>
    </row>
    <row r="5" spans="1:6" x14ac:dyDescent="0.2">
      <c r="A5" s="42">
        <v>2</v>
      </c>
      <c r="B5" s="42" t="s">
        <v>206</v>
      </c>
      <c r="C5" s="43" t="s">
        <v>207</v>
      </c>
      <c r="D5" s="42"/>
      <c r="E5" s="42"/>
    </row>
    <row r="6" spans="1:6" x14ac:dyDescent="0.2">
      <c r="A6" s="42"/>
      <c r="B6" s="42"/>
      <c r="D6" s="42"/>
      <c r="E6" s="42"/>
    </row>
    <row r="7" spans="1:6" x14ac:dyDescent="0.2">
      <c r="A7" s="42"/>
      <c r="B7" s="42"/>
      <c r="C7" s="43"/>
      <c r="D7" s="42"/>
      <c r="E7" s="42"/>
    </row>
    <row r="8" spans="1:6" x14ac:dyDescent="0.2">
      <c r="B8" s="42"/>
      <c r="E8" s="42"/>
    </row>
    <row r="9" spans="1:6" x14ac:dyDescent="0.2">
      <c r="B9" s="42"/>
      <c r="E9" s="42"/>
    </row>
    <row r="10" spans="1:6" x14ac:dyDescent="0.2">
      <c r="A10" s="42"/>
      <c r="B10" s="42"/>
      <c r="C10" s="43"/>
      <c r="D10" s="42"/>
      <c r="E10" s="42"/>
    </row>
    <row r="11" spans="1:6" x14ac:dyDescent="0.2">
      <c r="A11" s="42"/>
      <c r="B11" s="42"/>
      <c r="C11" s="43"/>
      <c r="D11" s="42"/>
      <c r="E11" s="42"/>
    </row>
    <row r="12" spans="1:6" x14ac:dyDescent="0.2">
      <c r="B12" s="42"/>
      <c r="C12" s="42"/>
      <c r="E12" s="42"/>
    </row>
    <row r="13" spans="1:6" x14ac:dyDescent="0.2">
      <c r="B13" s="42"/>
      <c r="C13" s="42"/>
    </row>
    <row r="14" spans="1:6" x14ac:dyDescent="0.2">
      <c r="B14" s="42"/>
      <c r="C14" s="42"/>
    </row>
    <row r="15" spans="1:6" x14ac:dyDescent="0.2">
      <c r="B15" s="42"/>
    </row>
    <row r="16" spans="1:6" x14ac:dyDescent="0.2">
      <c r="B16" s="42"/>
    </row>
    <row r="17" spans="2:6" x14ac:dyDescent="0.2">
      <c r="B17" s="42"/>
      <c r="C17" s="42"/>
    </row>
    <row r="18" spans="2:6" x14ac:dyDescent="0.2">
      <c r="B18" s="42"/>
    </row>
    <row r="19" spans="2:6" x14ac:dyDescent="0.2">
      <c r="B19" s="42"/>
    </row>
    <row r="20" spans="2:6" x14ac:dyDescent="0.2">
      <c r="B20" s="42"/>
      <c r="F20" s="42"/>
    </row>
    <row r="21" spans="2:6" x14ac:dyDescent="0.2">
      <c r="B21" s="42"/>
      <c r="F21" s="42"/>
    </row>
    <row r="22" spans="2:6" x14ac:dyDescent="0.2">
      <c r="B22" s="42"/>
      <c r="F22" s="42"/>
    </row>
    <row r="23" spans="2:6" x14ac:dyDescent="0.2">
      <c r="B23" s="42"/>
      <c r="C23" s="42"/>
      <c r="F23" s="42"/>
    </row>
    <row r="24" spans="2:6" x14ac:dyDescent="0.2">
      <c r="B24" s="42"/>
      <c r="C24" s="42"/>
      <c r="F24" s="42"/>
    </row>
    <row r="25" spans="2:6" x14ac:dyDescent="0.2">
      <c r="B25" s="42"/>
      <c r="C25" s="42"/>
      <c r="F25" s="42"/>
    </row>
    <row r="26" spans="2:6" x14ac:dyDescent="0.2">
      <c r="B26" s="42"/>
      <c r="C26" s="42"/>
      <c r="F26" s="42"/>
    </row>
    <row r="27" spans="2:6" x14ac:dyDescent="0.2">
      <c r="B27" s="42"/>
      <c r="C27" s="42"/>
      <c r="F27" s="42"/>
    </row>
    <row r="28" spans="2:6" x14ac:dyDescent="0.2">
      <c r="B28" s="42"/>
      <c r="C28" s="42"/>
      <c r="F28" s="42"/>
    </row>
    <row r="29" spans="2:6" x14ac:dyDescent="0.2">
      <c r="B29" s="42"/>
      <c r="F29" s="42"/>
    </row>
    <row r="30" spans="2:6" x14ac:dyDescent="0.2">
      <c r="B30" s="42"/>
      <c r="C30" s="42"/>
      <c r="F30" s="42"/>
    </row>
    <row r="31" spans="2:6" x14ac:dyDescent="0.2">
      <c r="B31" s="42"/>
      <c r="F31" s="42"/>
    </row>
    <row r="32" spans="2:6" x14ac:dyDescent="0.2">
      <c r="B32" s="42"/>
      <c r="C32" s="42"/>
      <c r="F32" s="42"/>
    </row>
    <row r="33" spans="2:6" x14ac:dyDescent="0.2">
      <c r="B33" s="42"/>
      <c r="C33" s="42"/>
      <c r="F33" s="42"/>
    </row>
    <row r="34" spans="2:6" x14ac:dyDescent="0.2">
      <c r="B34" s="42"/>
    </row>
  </sheetData>
  <pageMargins left="0.25" right="0.25" top="1" bottom="1" header="0.5" footer="0.5"/>
  <pageSetup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31</vt:i4>
      </vt:variant>
    </vt:vector>
  </HeadingPairs>
  <TitlesOfParts>
    <vt:vector size="35" baseType="lpstr">
      <vt:lpstr>Budget Journal</vt:lpstr>
      <vt:lpstr>MAP_BUDG_JRNL_FLATFILE</vt:lpstr>
      <vt:lpstr>sql</vt:lpstr>
      <vt:lpstr>MenuSheet</vt:lpstr>
      <vt:lpstr>'Budget Journal'!BeginJrnlLineInput</vt:lpstr>
      <vt:lpstr>BeginLayoutSegments</vt:lpstr>
      <vt:lpstr>beginMenu</vt:lpstr>
      <vt:lpstr>BeginProfiles</vt:lpstr>
      <vt:lpstr>begmapping</vt:lpstr>
      <vt:lpstr>'Budget Journal'!BU</vt:lpstr>
      <vt:lpstr>'Budget Journal'!BU_LOOKUP</vt:lpstr>
      <vt:lpstr>'Budget Journal'!BUD_JRNL_COMMENT</vt:lpstr>
      <vt:lpstr>'Budget Journal'!BUDGET_COMMENTS</vt:lpstr>
      <vt:lpstr>'Budget Journal'!BUDGET_HEADER</vt:lpstr>
      <vt:lpstr>'Budget Journal'!BUDGET_LINES</vt:lpstr>
      <vt:lpstr>'Budget Journal'!DataSheet</vt:lpstr>
      <vt:lpstr>DATE_FORMAT</vt:lpstr>
      <vt:lpstr>DEC_POS</vt:lpstr>
      <vt:lpstr>DefaultColumn</vt:lpstr>
      <vt:lpstr>ENDOFSEGMENTS</vt:lpstr>
      <vt:lpstr>'Budget Journal'!ENTRY_TYPE</vt:lpstr>
      <vt:lpstr>'Budget Journal'!ENTRY_TYPES</vt:lpstr>
      <vt:lpstr>FIELD_NAME</vt:lpstr>
      <vt:lpstr>FIELD_TYPE</vt:lpstr>
      <vt:lpstr>'Budget Journal'!JRNL_DATE</vt:lpstr>
      <vt:lpstr>'Budget Journal'!JRNL_ID</vt:lpstr>
      <vt:lpstr>'Budget Journal'!LEDGER_GROUP</vt:lpstr>
      <vt:lpstr>'Budget Journal'!LEDGER_LOOKUP</vt:lpstr>
      <vt:lpstr>MainMenuName</vt:lpstr>
      <vt:lpstr>MAPPING_WS_BUD_JRNL</vt:lpstr>
      <vt:lpstr>parent_gen</vt:lpstr>
      <vt:lpstr>SCHEMA</vt:lpstr>
      <vt:lpstr>SQL_001</vt:lpstr>
      <vt:lpstr>START_LEN</vt:lpstr>
      <vt:lpstr>START_POS</vt:lpstr>
    </vt:vector>
  </TitlesOfParts>
  <Company>UT Southwestern Medical Center at Dallas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PFOGAR</dc:creator>
  <cp:lastModifiedBy>test</cp:lastModifiedBy>
  <cp:lastPrinted>2007-12-20T19:47:00Z</cp:lastPrinted>
  <dcterms:created xsi:type="dcterms:W3CDTF">2007-09-24T20:07:53Z</dcterms:created>
  <dcterms:modified xsi:type="dcterms:W3CDTF">2015-07-01T00:07:33Z</dcterms:modified>
</cp:coreProperties>
</file>